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586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1SUM">[1]Acctg!$A$1</definedName>
    <definedName name="_2">[1]Acctg!#REF!</definedName>
    <definedName name="_3">[1]Acctg!#REF!</definedName>
    <definedName name="_4">[1]Acctg!#REF!</definedName>
    <definedName name="_5">[1]Acctg!#REF!</definedName>
    <definedName name="_6">[1]Acctg!#REF!</definedName>
    <definedName name="_7">[1]Acctg!#REF!</definedName>
    <definedName name="_8">[1]Acctg!#REF!</definedName>
    <definedName name="_CNT1">[1]Acctg!$A$2</definedName>
    <definedName name="_CNT10">[1]Acctg!$A$11</definedName>
    <definedName name="_CNT2">[1]Acctg!$A$3</definedName>
    <definedName name="_CNT3">[1]Acctg!$A$4</definedName>
    <definedName name="_CNT4">[1]Acctg!$A$5</definedName>
    <definedName name="_CNT5">[1]Acctg!$A$6</definedName>
    <definedName name="_CNT6">[1]Acctg!$A$7</definedName>
    <definedName name="_CNT7">[1]Acctg!$A$8</definedName>
    <definedName name="_CNT8">[1]Acctg!$A$9</definedName>
    <definedName name="_CNT9">[1]Acctg!$A$10</definedName>
    <definedName name="_Key1" hidden="1">#REF!</definedName>
    <definedName name="_Order1" hidden="1">0</definedName>
    <definedName name="_P">#REF!</definedName>
    <definedName name="_Sort" hidden="1">[1]Acctg!$A$3:$N$17</definedName>
    <definedName name="\B">[1]Acctg!$B$1</definedName>
    <definedName name="\P">[1]Acctg!$A$9:$B$123</definedName>
    <definedName name="\S">[1]Acctg!$F$8:$F$166</definedName>
    <definedName name="admin_payroll">#REF!</definedName>
    <definedName name="Asu">[1]Acctg!#REF!</definedName>
    <definedName name="BLDWRK">[1]Acctg!$C$29</definedName>
    <definedName name="BLDWRK2">[1]Acctg!$C$37</definedName>
    <definedName name="CHECKACCT">[1]Acctg!$E$21</definedName>
    <definedName name="CHECKLINE">[1]Acctg!$D$1</definedName>
    <definedName name="CHECKSUMM">[1]Acctg!$C$13</definedName>
    <definedName name="CLEARDATA">[1]Acctg!$E$5</definedName>
    <definedName name="CLSUMM">[1]Acctg!$C$1</definedName>
    <definedName name="COPYDATA">[1]Acctg!$D$38</definedName>
    <definedName name="dbase21">#REF!</definedName>
    <definedName name="dbase22">#REF!</definedName>
    <definedName name="DETAILCHECK">[1]Acctg!$D$17</definedName>
    <definedName name="DETAILCHECK2">[1]Acctg!$D$20</definedName>
    <definedName name="DIALOG1">[1]Acctg!$H$1</definedName>
    <definedName name="DIALOG2">[1]Acctg!$H$12</definedName>
    <definedName name="DTLSHEETS">#REF!</definedName>
    <definedName name="End">'[2]110807'!#REF!</definedName>
    <definedName name="ERRFIND">[1]Acctg!$R$13</definedName>
    <definedName name="fact_summary">#REF!</definedName>
    <definedName name="flamingo_project">#REF!</definedName>
    <definedName name="FOUNDERR">[1]Acctg!$F$26</definedName>
    <definedName name="gen_admin">#REF!</definedName>
    <definedName name="GETDATA">[1]Acctg!$E$53</definedName>
    <definedName name="lvblvd_project">#REF!</definedName>
    <definedName name="marketing">#REF!</definedName>
    <definedName name="marketing_payroll">#REF!</definedName>
    <definedName name="master_def">'[2]08 Bud 112707'!#REF!</definedName>
    <definedName name="Mgmt">[1]Acctg!#REF!</definedName>
    <definedName name="NvsElapsedTime">0.00556712962861639</definedName>
    <definedName name="NvsEndTime">38644.3683796296</definedName>
    <definedName name="offsite_sls_LVB">#REF!</definedName>
    <definedName name="onsitesales">#REF!</definedName>
    <definedName name="other_LVB">#REF!</definedName>
    <definedName name="pl_summary">#REF!</definedName>
    <definedName name="Relationship">[1]Acctg!#REF!</definedName>
    <definedName name="Rent">#REF!</definedName>
    <definedName name="resort1">[1]Acctg!$A$1:$A$2</definedName>
    <definedName name="resort10">[1]Acctg!$A$19:$A$20</definedName>
    <definedName name="resort11">[1]Acctg!$A$21:$A$22</definedName>
    <definedName name="resort12">[1]Acctg!$A$23:$A$24</definedName>
    <definedName name="resort13">[1]Acctg!$A$25:$A$26</definedName>
    <definedName name="resort14">[1]Acctg!$A$27:$A$28</definedName>
    <definedName name="resort15">[1]Acctg!$A$29:$A$30</definedName>
    <definedName name="resort16">[1]Acctg!$A$31:$A$32</definedName>
    <definedName name="resort17">[1]Acctg!$A$33:$A$34</definedName>
    <definedName name="resort18">[1]Acctg!$A$35:$A$36</definedName>
    <definedName name="resort19">[1]Acctg!$A$37:$A$38</definedName>
    <definedName name="resort1a">[1]Acctg!$A$1:$B$2</definedName>
    <definedName name="resort2">[1]Acctg!$A$3:$A$4</definedName>
    <definedName name="resort20">[1]Acctg!$A$39:$A$40</definedName>
    <definedName name="resort21">[1]Acctg!$A$41:$A$42</definedName>
    <definedName name="resort22">[1]Acctg!$A$43:$A$44</definedName>
    <definedName name="resort23">[1]Acctg!$A$45:$A$46</definedName>
    <definedName name="resort24">[1]Acctg!$A$47:$A$48</definedName>
    <definedName name="resort25">[1]Acctg!$A$49:$A$50</definedName>
    <definedName name="resort26">[1]Acctg!$A$51:$A$52</definedName>
    <definedName name="resort27">[1]Acctg!$A$53:$A$54</definedName>
    <definedName name="resort28">[1]Acctg!$A$55:$A$56</definedName>
    <definedName name="resort29">[1]Acctg!$A$57:$A$58</definedName>
    <definedName name="resort2a">[1]Acctg!$B$3:$B$4</definedName>
    <definedName name="resort3">[1]Acctg!$A$5:$A$6</definedName>
    <definedName name="resort30">[1]Acctg!$A$59:$A$60</definedName>
    <definedName name="resort31">[1]Acctg!$A$61:$A$62</definedName>
    <definedName name="resort32">[1]Acctg!$A$63:$A$64</definedName>
    <definedName name="resort33">[1]Acctg!$A$65:$A$66</definedName>
    <definedName name="resort34">[1]Acctg!$A$67:$A$68</definedName>
    <definedName name="resort35">[1]Acctg!$A$69:$A$70</definedName>
    <definedName name="resort36">[1]Acctg!$A$71:$A$72</definedName>
    <definedName name="resort37">[1]Acctg!$A$73:$A$74</definedName>
    <definedName name="resort38">[1]Acctg!$A$75:$A$76</definedName>
    <definedName name="resort3a">[1]Acctg!$B$5:$B$6</definedName>
    <definedName name="resort4">[1]Acctg!$A$7:$A$8</definedName>
    <definedName name="resort4a">[1]Acctg!$B$7:$B$8</definedName>
    <definedName name="resort5">[1]Acctg!$A$9:$A$10</definedName>
    <definedName name="RESORT5A">[1]Acctg!$B$9:$B$10</definedName>
    <definedName name="resort6">[1]Acctg!$A$11:$A$12</definedName>
    <definedName name="resort7">[1]Acctg!$A$13:$A$14</definedName>
    <definedName name="resort8">[1]Acctg!$A$15:$A$16</definedName>
    <definedName name="resort9">[1]Acctg!$A$17:$A$18</definedName>
    <definedName name="sales_of_flamingo">#REF!</definedName>
    <definedName name="sales_of_hawaii">#REF!</definedName>
    <definedName name="sales_of_sea_world">#REF!</definedName>
    <definedName name="sales_payroll">#REF!</definedName>
    <definedName name="selling_onsite_LVB">#REF!</definedName>
    <definedName name="sls_center_summary">#REF!</definedName>
    <definedName name="sortcol">'[2]08 Bud 112707'!#REF!</definedName>
    <definedName name="SUMDATA">[1]Acctg!$A$12</definedName>
    <definedName name="typ">[3]OSW!#REF!</definedName>
    <definedName name="UNITS">'[4]#REF'!$A$1:$P$37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F5" i="1"/>
  <c r="I5" i="1"/>
  <c r="C6" i="1"/>
  <c r="D6" i="1"/>
  <c r="I6" i="1"/>
  <c r="F6" i="1"/>
  <c r="F9" i="1"/>
  <c r="I9" i="1"/>
  <c r="F10" i="1"/>
  <c r="I10" i="1"/>
  <c r="F11" i="1"/>
  <c r="I11" i="1"/>
  <c r="F14" i="1"/>
  <c r="I14" i="1"/>
  <c r="F15" i="1"/>
  <c r="I15" i="1"/>
  <c r="F16" i="1"/>
  <c r="I16" i="1"/>
  <c r="F19" i="1"/>
  <c r="I19" i="1"/>
  <c r="F20" i="1"/>
  <c r="I20" i="1"/>
  <c r="F21" i="1"/>
  <c r="I21" i="1"/>
  <c r="F24" i="1"/>
  <c r="I24" i="1"/>
  <c r="F25" i="1"/>
  <c r="I25" i="1"/>
  <c r="F28" i="1"/>
  <c r="I28" i="1"/>
  <c r="F29" i="1"/>
  <c r="I29" i="1"/>
  <c r="F30" i="1"/>
  <c r="I30" i="1"/>
  <c r="F33" i="1"/>
  <c r="I33" i="1"/>
  <c r="F34" i="1"/>
  <c r="I34" i="1"/>
  <c r="I37" i="1"/>
  <c r="F38" i="1"/>
  <c r="I38" i="1"/>
  <c r="F39" i="1"/>
  <c r="I39" i="1"/>
  <c r="F40" i="1"/>
  <c r="I40" i="1"/>
  <c r="F41" i="1"/>
  <c r="I41" i="1"/>
  <c r="F44" i="1"/>
  <c r="I44" i="1"/>
  <c r="F45" i="1"/>
  <c r="I45" i="1"/>
  <c r="F48" i="1"/>
  <c r="I48" i="1"/>
  <c r="F51" i="1"/>
  <c r="I51" i="1"/>
  <c r="F52" i="1"/>
  <c r="I52" i="1"/>
  <c r="F53" i="1"/>
  <c r="I53" i="1"/>
  <c r="F54" i="1"/>
  <c r="I54" i="1"/>
  <c r="F57" i="1"/>
  <c r="I57" i="1"/>
  <c r="F58" i="1"/>
  <c r="I58" i="1"/>
  <c r="F59" i="1"/>
  <c r="I59" i="1"/>
  <c r="C62" i="1"/>
  <c r="D62" i="1"/>
  <c r="E62" i="1"/>
  <c r="G62" i="1"/>
  <c r="C63" i="1"/>
  <c r="D63" i="1"/>
  <c r="E63" i="1"/>
  <c r="G63" i="1"/>
  <c r="G68" i="1"/>
  <c r="C64" i="1"/>
  <c r="D64" i="1"/>
  <c r="D69" i="1"/>
  <c r="E64" i="1"/>
  <c r="G64" i="1"/>
  <c r="G69" i="1"/>
  <c r="C67" i="1"/>
  <c r="D67" i="1"/>
  <c r="F67" i="1"/>
  <c r="G67" i="1"/>
  <c r="D68" i="1"/>
  <c r="C69" i="1"/>
  <c r="F73" i="1"/>
  <c r="I73" i="1"/>
  <c r="F74" i="1"/>
  <c r="I74" i="1"/>
  <c r="F77" i="1"/>
  <c r="I77" i="1"/>
  <c r="F78" i="1"/>
  <c r="I78" i="1"/>
  <c r="F81" i="1"/>
  <c r="I81" i="1"/>
  <c r="C82" i="1"/>
  <c r="D82" i="1"/>
  <c r="F82" i="1"/>
  <c r="G82" i="1"/>
  <c r="G83" i="1"/>
  <c r="C83" i="1"/>
  <c r="F83" i="1"/>
  <c r="F87" i="1"/>
  <c r="I87" i="1"/>
  <c r="F88" i="1"/>
  <c r="I88" i="1"/>
  <c r="F89" i="1"/>
  <c r="I89" i="1"/>
  <c r="F93" i="1"/>
  <c r="I93" i="1"/>
  <c r="F94" i="1"/>
  <c r="I94" i="1"/>
  <c r="F95" i="1"/>
  <c r="I95" i="1"/>
  <c r="F96" i="1"/>
  <c r="I96" i="1"/>
  <c r="F110" i="1"/>
  <c r="I110" i="1"/>
  <c r="F111" i="1"/>
  <c r="I111" i="1"/>
  <c r="F112" i="1"/>
  <c r="I112" i="1"/>
  <c r="F113" i="1"/>
  <c r="I113" i="1"/>
  <c r="F114" i="1"/>
  <c r="I114" i="1"/>
  <c r="F115" i="1"/>
  <c r="I115" i="1"/>
  <c r="C117" i="1"/>
  <c r="F119" i="1"/>
  <c r="I119" i="1"/>
  <c r="F120" i="1"/>
  <c r="I120" i="1"/>
  <c r="F121" i="1"/>
  <c r="I121" i="1"/>
  <c r="F122" i="1"/>
  <c r="I122" i="1"/>
  <c r="F123" i="1"/>
  <c r="I123" i="1"/>
  <c r="C125" i="1"/>
  <c r="F127" i="1"/>
  <c r="I127" i="1"/>
  <c r="C128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C136" i="1"/>
  <c r="C140" i="1"/>
  <c r="C144" i="1"/>
  <c r="C151" i="1"/>
  <c r="C160" i="1"/>
  <c r="F138" i="1"/>
  <c r="I138" i="1"/>
  <c r="F142" i="1"/>
  <c r="I142" i="1"/>
  <c r="F146" i="1"/>
  <c r="I146" i="1"/>
  <c r="F147" i="1"/>
  <c r="I147" i="1"/>
  <c r="F148" i="1"/>
  <c r="I148" i="1"/>
  <c r="F149" i="1"/>
  <c r="I149" i="1"/>
  <c r="F153" i="1"/>
  <c r="I153" i="1"/>
  <c r="F154" i="1"/>
  <c r="I154" i="1"/>
  <c r="F155" i="1"/>
  <c r="I155" i="1"/>
  <c r="F156" i="1"/>
  <c r="I156" i="1"/>
  <c r="F157" i="1"/>
  <c r="I157" i="1"/>
  <c r="F162" i="1"/>
  <c r="I162" i="1"/>
  <c r="F163" i="1"/>
  <c r="I163" i="1"/>
  <c r="F164" i="1"/>
  <c r="I164" i="1"/>
  <c r="F165" i="1"/>
  <c r="I165" i="1"/>
  <c r="F166" i="1"/>
  <c r="I166" i="1"/>
  <c r="F69" i="1"/>
  <c r="I69" i="1"/>
  <c r="I67" i="1"/>
  <c r="F64" i="1"/>
  <c r="F63" i="1"/>
  <c r="F62" i="1"/>
  <c r="I82" i="1"/>
  <c r="C68" i="1"/>
  <c r="F68" i="1"/>
  <c r="D83" i="1"/>
  <c r="I83" i="1"/>
  <c r="I68" i="1"/>
  <c r="I64" i="1"/>
  <c r="I63" i="1"/>
  <c r="I62" i="1"/>
</calcChain>
</file>

<file path=xl/comments1.xml><?xml version="1.0" encoding="utf-8"?>
<comments xmlns="http://schemas.openxmlformats.org/spreadsheetml/2006/main">
  <authors>
    <author>nperaza</author>
  </authors>
  <commentList>
    <comment ref="D112" authorId="0">
      <text>
        <r>
          <rPr>
            <b/>
            <sz val="8"/>
            <color indexed="81"/>
            <rFont val="Tahoma"/>
            <family val="2"/>
          </rPr>
          <t xml:space="preserve">Flex $20 
</t>
        </r>
      </text>
    </comment>
  </commentList>
</comments>
</file>

<file path=xl/sharedStrings.xml><?xml version="1.0" encoding="utf-8"?>
<sst xmlns="http://schemas.openxmlformats.org/spreadsheetml/2006/main" count="274" uniqueCount="103">
  <si>
    <t>**Average - Calculated by week by type</t>
  </si>
  <si>
    <t>Note 3 - Managed contract with Bay Club effective 1/1/03</t>
  </si>
  <si>
    <t xml:space="preserve">   Note 5</t>
  </si>
  <si>
    <t>Both</t>
  </si>
  <si>
    <t>Odd/Even</t>
  </si>
  <si>
    <t>Lake Tahoe</t>
  </si>
  <si>
    <t>Unit Type</t>
  </si>
  <si>
    <t>Embassy Property</t>
  </si>
  <si>
    <t>NM</t>
  </si>
  <si>
    <t>N/A</t>
  </si>
  <si>
    <t>Villa</t>
  </si>
  <si>
    <t>D</t>
  </si>
  <si>
    <t>C</t>
  </si>
  <si>
    <t>B</t>
  </si>
  <si>
    <t>A</t>
  </si>
  <si>
    <t>Bay Club AOAO</t>
  </si>
  <si>
    <t>Total</t>
  </si>
  <si>
    <t>RE Tax</t>
  </si>
  <si>
    <t>Sub</t>
  </si>
  <si>
    <t>Spec Assess</t>
  </si>
  <si>
    <t>Res</t>
  </si>
  <si>
    <t>Op Fee</t>
  </si>
  <si>
    <t>Bay Club</t>
  </si>
  <si>
    <t xml:space="preserve">   Note 3</t>
  </si>
  <si>
    <t>Villa E/F</t>
  </si>
  <si>
    <t>2-BD AD/AP - A</t>
  </si>
  <si>
    <t>2-BD ABD/ABP - A/B</t>
  </si>
  <si>
    <t>2-BD BD/BP - B</t>
  </si>
  <si>
    <t>1-BD CD/CP - C/D</t>
  </si>
  <si>
    <t>Bay Club VOA</t>
  </si>
  <si>
    <t>Studio</t>
  </si>
  <si>
    <t>3-Bedroom</t>
  </si>
  <si>
    <t>2-Bedroom</t>
  </si>
  <si>
    <t>(21 intervals per Year)</t>
  </si>
  <si>
    <t>1-Bedroom</t>
  </si>
  <si>
    <t>Valdoro Mountain Lodge</t>
  </si>
  <si>
    <t>Breckenridge</t>
  </si>
  <si>
    <t>**</t>
  </si>
  <si>
    <t>1&amp;2-Bedroom</t>
  </si>
  <si>
    <t>PBC @ IRP</t>
  </si>
  <si>
    <t>Hutchinson Island</t>
  </si>
  <si>
    <t>W53 +$150 - S Watch</t>
  </si>
  <si>
    <t>****</t>
  </si>
  <si>
    <t>Seawatch</t>
  </si>
  <si>
    <t>Ft. Myers Beach</t>
  </si>
  <si>
    <t>Plantation Beach Club III</t>
  </si>
  <si>
    <t>Plantation Beach Club II</t>
  </si>
  <si>
    <t>Plantation Beach Club I</t>
  </si>
  <si>
    <t>Plantation Bay Villas</t>
  </si>
  <si>
    <t>South Seas Club</t>
  </si>
  <si>
    <t>Harbourview Villas</t>
  </si>
  <si>
    <t>Cottages @ SSP</t>
  </si>
  <si>
    <t>Plantation House</t>
  </si>
  <si>
    <t>Captiva Island</t>
  </si>
  <si>
    <t>Tortuga Beach Club</t>
  </si>
  <si>
    <t>Casa Ybel Phase IJK</t>
  </si>
  <si>
    <t>Casa Ybel Phase FGH</t>
  </si>
  <si>
    <t>Sanibel Cottages</t>
  </si>
  <si>
    <t>Hurricane House</t>
  </si>
  <si>
    <t>Sanibel Island</t>
  </si>
  <si>
    <t>Sunset Cove</t>
  </si>
  <si>
    <t>Club Regency</t>
  </si>
  <si>
    <t>Surf Club</t>
  </si>
  <si>
    <t>Charter Club Wk 52</t>
  </si>
  <si>
    <t>Charter Club Wks 1-51</t>
  </si>
  <si>
    <t>1 (12) &amp; 2(14) 2 BD</t>
  </si>
  <si>
    <t>Eagle's Nest</t>
  </si>
  <si>
    <t>Marco Island</t>
  </si>
  <si>
    <t>Note 2 - Per offering statement,  HGVC subsidized the MF's</t>
  </si>
  <si>
    <t>Note 1 - NY M/F billed per point not by inventory</t>
  </si>
  <si>
    <t>** Access Fee</t>
  </si>
  <si>
    <t>** All numbers could be +/- $01 due to rounding</t>
  </si>
  <si>
    <t>** Average - Calculated by week by type</t>
  </si>
  <si>
    <t>Studios</t>
  </si>
  <si>
    <t xml:space="preserve">3-Bedroom </t>
  </si>
  <si>
    <t xml:space="preserve">   Note </t>
  </si>
  <si>
    <t>AOC - Myrtle Beach</t>
  </si>
  <si>
    <t>1-Bedroom PH</t>
  </si>
  <si>
    <t xml:space="preserve">   Note 2</t>
  </si>
  <si>
    <t>West 57th Street</t>
  </si>
  <si>
    <t xml:space="preserve">   Note 1</t>
  </si>
  <si>
    <t xml:space="preserve">Hilton Club New York </t>
  </si>
  <si>
    <t>South Beach</t>
  </si>
  <si>
    <t>(Phase IV)</t>
  </si>
  <si>
    <t>Kingsland</t>
  </si>
  <si>
    <t>3-Bedroom (PH)</t>
  </si>
  <si>
    <t>(Phase III)</t>
  </si>
  <si>
    <t>3-Bedroom PH</t>
  </si>
  <si>
    <t>2-Bedroom PH</t>
  </si>
  <si>
    <t>Grand Waikikian</t>
  </si>
  <si>
    <t>Kohala Suites</t>
  </si>
  <si>
    <t>Kalia Tower</t>
  </si>
  <si>
    <t>Lagoon Tower</t>
  </si>
  <si>
    <t>Las Vegas Hilton</t>
  </si>
  <si>
    <t>Las Vegas Blvd</t>
  </si>
  <si>
    <t>Las Vegas Flamingo</t>
  </si>
  <si>
    <t>Parc Soleil</t>
  </si>
  <si>
    <t>Tuscany</t>
  </si>
  <si>
    <t>Seaworld Phase II</t>
  </si>
  <si>
    <t>Seaworld Phase I</t>
  </si>
  <si>
    <t>Property</t>
  </si>
  <si>
    <t>HGVC 2012 Maintenance Fees</t>
  </si>
  <si>
    <t>per 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</si>
</sst>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  <numFmt numFmtId="167" formatCode="_(* #,##0.0000_);_(* \(#,##0.0000\);_(* &quot;-&quot;??_);_(@_)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2"/>
      <name val="Arial"/>
      <family val="2"/>
    </font>
    <font>
      <b/>
      <i/>
      <sz val="8"/>
      <color indexed="36"/>
      <name val="Arial"/>
      <family val="2"/>
    </font>
    <font>
      <b/>
      <i/>
      <sz val="9"/>
      <color indexed="36"/>
      <name val="Arial"/>
      <family val="2"/>
    </font>
    <font>
      <b/>
      <sz val="10"/>
      <color indexed="36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0"/>
      <color indexed="61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12"/>
      <name val="Arial MT"/>
    </font>
    <font>
      <sz val="12"/>
      <name val="Helv"/>
    </font>
    <font>
      <sz val="10"/>
      <name val="MS Sans Serif"/>
      <family val="2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21" fillId="0" borderId="0"/>
    <xf numFmtId="0" fontId="6" fillId="4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4" fillId="0" borderId="2">
      <alignment horizontal="center"/>
    </xf>
  </cellStyleXfs>
  <cellXfs count="97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2" fillId="2" borderId="0" xfId="0" applyFont="1" applyFill="1"/>
    <xf numFmtId="0" fontId="1" fillId="0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 applyFill="1"/>
    <xf numFmtId="43" fontId="0" fillId="2" borderId="0" xfId="0" applyNumberFormat="1" applyFill="1"/>
    <xf numFmtId="4" fontId="0" fillId="2" borderId="0" xfId="0" applyNumberFormat="1" applyFill="1"/>
    <xf numFmtId="0" fontId="5" fillId="0" borderId="0" xfId="0" applyFont="1" applyFill="1" applyAlignment="1">
      <alignment horizontal="left"/>
    </xf>
    <xf numFmtId="164" fontId="0" fillId="2" borderId="0" xfId="0" applyNumberFormat="1" applyFill="1"/>
    <xf numFmtId="0" fontId="1" fillId="0" borderId="0" xfId="0" applyFont="1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4" fontId="0" fillId="0" borderId="0" xfId="0" applyNumberFormat="1" applyFill="1" applyAlignment="1">
      <alignment horizontal="centerContinuous"/>
    </xf>
    <xf numFmtId="4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 applyAlignment="1">
      <alignment horizontal="center"/>
    </xf>
    <xf numFmtId="43" fontId="1" fillId="0" borderId="0" xfId="1" applyFont="1" applyFill="1" applyAlignment="1">
      <alignment horizontal="center"/>
    </xf>
    <xf numFmtId="43" fontId="1" fillId="0" borderId="0" xfId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0" fillId="0" borderId="0" xfId="0" applyFill="1" applyBorder="1"/>
    <xf numFmtId="0" fontId="7" fillId="0" borderId="0" xfId="0" applyFont="1" applyFill="1"/>
    <xf numFmtId="0" fontId="4" fillId="0" borderId="0" xfId="0" applyFont="1"/>
    <xf numFmtId="4" fontId="7" fillId="0" borderId="0" xfId="0" applyNumberFormat="1" applyFont="1" applyFill="1"/>
    <xf numFmtId="0" fontId="5" fillId="0" borderId="0" xfId="0" applyFont="1" applyAlignment="1">
      <alignment horizontal="left"/>
    </xf>
    <xf numFmtId="43" fontId="1" fillId="0" borderId="0" xfId="1" applyFont="1" applyFill="1"/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4" fontId="7" fillId="2" borderId="0" xfId="0" applyNumberFormat="1" applyFont="1" applyFill="1"/>
    <xf numFmtId="4" fontId="7" fillId="3" borderId="0" xfId="0" applyNumberFormat="1" applyFont="1" applyFill="1"/>
    <xf numFmtId="164" fontId="0" fillId="3" borderId="0" xfId="0" applyNumberFormat="1" applyFill="1"/>
    <xf numFmtId="43" fontId="1" fillId="3" borderId="0" xfId="1" applyFont="1" applyFill="1"/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Continuous"/>
    </xf>
    <xf numFmtId="0" fontId="8" fillId="3" borderId="1" xfId="0" applyFont="1" applyFill="1" applyBorder="1" applyAlignment="1">
      <alignment horizontal="centerContinuous"/>
    </xf>
    <xf numFmtId="0" fontId="0" fillId="3" borderId="0" xfId="0" applyFill="1"/>
    <xf numFmtId="0" fontId="7" fillId="3" borderId="0" xfId="0" applyFont="1" applyFill="1"/>
    <xf numFmtId="4" fontId="3" fillId="3" borderId="0" xfId="0" applyNumberFormat="1" applyFont="1" applyFill="1"/>
    <xf numFmtId="4" fontId="9" fillId="3" borderId="0" xfId="0" applyNumberFormat="1" applyFont="1" applyFill="1"/>
    <xf numFmtId="43" fontId="7" fillId="3" borderId="0" xfId="1" applyFont="1" applyFill="1"/>
    <xf numFmtId="165" fontId="10" fillId="3" borderId="0" xfId="2" applyNumberFormat="1" applyFont="1" applyFill="1"/>
    <xf numFmtId="4" fontId="2" fillId="3" borderId="0" xfId="0" applyNumberFormat="1" applyFont="1" applyFill="1"/>
    <xf numFmtId="4" fontId="0" fillId="3" borderId="0" xfId="0" applyNumberFormat="1" applyFill="1"/>
    <xf numFmtId="165" fontId="1" fillId="3" borderId="0" xfId="2" applyNumberFormat="1" applyFill="1"/>
    <xf numFmtId="165" fontId="7" fillId="3" borderId="0" xfId="2" applyNumberFormat="1" applyFont="1" applyFill="1"/>
    <xf numFmtId="165" fontId="11" fillId="3" borderId="0" xfId="2" applyNumberFormat="1" applyFont="1" applyFill="1"/>
    <xf numFmtId="43" fontId="12" fillId="3" borderId="0" xfId="1" applyFont="1" applyFill="1"/>
    <xf numFmtId="0" fontId="1" fillId="2" borderId="0" xfId="0" applyFont="1" applyFill="1" applyBorder="1"/>
    <xf numFmtId="0" fontId="1" fillId="0" borderId="0" xfId="0" applyFont="1" applyBorder="1"/>
    <xf numFmtId="0" fontId="13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165" fontId="1" fillId="3" borderId="0" xfId="2" applyNumberFormat="1" applyFont="1" applyFill="1" applyBorder="1"/>
    <xf numFmtId="0" fontId="4" fillId="3" borderId="0" xfId="0" applyFont="1" applyFill="1" applyBorder="1"/>
    <xf numFmtId="4" fontId="14" fillId="3" borderId="0" xfId="0" applyNumberFormat="1" applyFont="1" applyFill="1" applyBorder="1"/>
    <xf numFmtId="4" fontId="0" fillId="3" borderId="0" xfId="0" applyNumberFormat="1" applyFill="1" applyBorder="1"/>
    <xf numFmtId="4" fontId="1" fillId="3" borderId="0" xfId="0" applyNumberFormat="1" applyFont="1" applyFill="1" applyBorder="1" applyAlignment="1"/>
    <xf numFmtId="164" fontId="15" fillId="0" borderId="0" xfId="0" applyNumberFormat="1" applyFont="1" applyFill="1"/>
    <xf numFmtId="44" fontId="1" fillId="3" borderId="0" xfId="0" applyNumberFormat="1" applyFont="1" applyFill="1"/>
    <xf numFmtId="4" fontId="1" fillId="3" borderId="0" xfId="0" applyNumberFormat="1" applyFont="1" applyFill="1"/>
    <xf numFmtId="0" fontId="1" fillId="2" borderId="0" xfId="0" applyFont="1" applyFill="1"/>
    <xf numFmtId="7" fontId="1" fillId="3" borderId="0" xfId="0" applyNumberFormat="1" applyFont="1" applyFill="1"/>
    <xf numFmtId="4" fontId="4" fillId="3" borderId="0" xfId="0" applyNumberFormat="1" applyFont="1" applyFill="1"/>
    <xf numFmtId="164" fontId="1" fillId="3" borderId="0" xfId="0" applyNumberFormat="1" applyFont="1" applyFill="1"/>
    <xf numFmtId="0" fontId="0" fillId="2" borderId="0" xfId="0" applyFont="1" applyFill="1"/>
    <xf numFmtId="44" fontId="15" fillId="3" borderId="0" xfId="0" applyNumberFormat="1" applyFont="1" applyFill="1"/>
    <xf numFmtId="4" fontId="15" fillId="3" borderId="0" xfId="0" applyNumberFormat="1" applyFont="1" applyFill="1"/>
    <xf numFmtId="0" fontId="1" fillId="3" borderId="0" xfId="0" applyFont="1" applyFill="1"/>
    <xf numFmtId="10" fontId="1" fillId="3" borderId="0" xfId="2" applyNumberFormat="1" applyFont="1" applyFill="1"/>
    <xf numFmtId="167" fontId="1" fillId="3" borderId="0" xfId="1" applyNumberFormat="1" applyFont="1" applyFill="1"/>
    <xf numFmtId="167" fontId="7" fillId="3" borderId="0" xfId="1" applyNumberFormat="1" applyFont="1" applyFill="1"/>
    <xf numFmtId="166" fontId="0" fillId="2" borderId="0" xfId="1" applyNumberFormat="1" applyFont="1" applyFill="1"/>
    <xf numFmtId="4" fontId="16" fillId="3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4" fontId="0" fillId="3" borderId="0" xfId="0" applyNumberFormat="1" applyFill="1"/>
    <xf numFmtId="7" fontId="0" fillId="3" borderId="0" xfId="0" applyNumberFormat="1" applyFill="1"/>
    <xf numFmtId="4" fontId="17" fillId="3" borderId="0" xfId="0" applyNumberFormat="1" applyFont="1" applyFill="1"/>
    <xf numFmtId="0" fontId="15" fillId="0" borderId="0" xfId="0" applyFont="1"/>
    <xf numFmtId="43" fontId="18" fillId="3" borderId="0" xfId="1" applyFont="1" applyFill="1"/>
    <xf numFmtId="0" fontId="19" fillId="0" borderId="0" xfId="0" applyFont="1" applyAlignment="1">
      <alignment horizontal="center"/>
    </xf>
  </cellXfs>
  <cellStyles count="17">
    <cellStyle name="Comma" xfId="1" builtinId="3"/>
    <cellStyle name="Comma 2" xfId="3"/>
    <cellStyle name="Currency 2" xfId="4"/>
    <cellStyle name="ervice" xfId="5"/>
    <cellStyle name="Lines" xfId="6"/>
    <cellStyle name="Normal" xfId="0" builtinId="0"/>
    <cellStyle name="Normal - Style1" xfId="7"/>
    <cellStyle name="Normal - Style2" xfId="8"/>
    <cellStyle name="Normal - Style3" xfId="9"/>
    <cellStyle name="Normal - Style4" xfId="10"/>
    <cellStyle name="Normal - Style5" xfId="11"/>
    <cellStyle name="Normal 2" xfId="12"/>
    <cellStyle name="Normal 3" xfId="13"/>
    <cellStyle name="Percent" xfId="2" builtinId="5"/>
    <cellStyle name="Percent 2" xfId="14"/>
    <cellStyle name="PSChar" xfId="15"/>
    <cellStyle name="PSHeading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landont/orl_data/Budget/PROJECTION/2003%20Projection/Rollup%20Files/102202%20Budget%20Chang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data/Projects/Developer/Rental/Subsidy/2008/Resort%20Budget/2008%20HOA%20Subsidy-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5%20Yr%20Plan/2007/Q3/Internal%20Submissions/Version%202/10%20Year%20Plan%20-%20Q3%202007%20Update_Rev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rlandont/orl_data/Budget/PROJECTION/2003%20Projection/Rollup%20Files/2003%20Projection%20Resort%20Ops%20Rollu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t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C"/>
      <sheetName val="FINAL JM"/>
      <sheetName val="FINAL"/>
      <sheetName val="08 121907"/>
      <sheetName val="12.18"/>
      <sheetName val="1127"/>
      <sheetName val="08 Bud 112707"/>
      <sheetName val="11.12.07"/>
      <sheetName val="11.10.07"/>
      <sheetName val="11.09.07"/>
      <sheetName val="110807"/>
      <sheetName val="Summary"/>
      <sheetName val="82907"/>
      <sheetName val="TUS"/>
      <sheetName val="Prelim 2008"/>
      <sheetName val="Weeks Orig"/>
      <sheetName val="PM 10.11.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YP Quick Find"/>
      <sheetName val="Change Log"/>
      <sheetName val="Graph of Key Drivers"/>
      <sheetName val="2007-2016"/>
      <sheetName val="Graph of Key w Labels"/>
      <sheetName val="NFI Reconciliation"/>
      <sheetName val="Estimated Portfolio Balance"/>
      <sheetName val="Capex"/>
      <sheetName val="Sales &amp; Mktg Exp Analysis"/>
      <sheetName val="Cost of Product Exp Analysis"/>
      <sheetName val="Margin Analysis"/>
      <sheetName val="Exec Summary - Total HGVC"/>
      <sheetName val="Exec Summary - Project"/>
      <sheetName val="Antoine Schedule"/>
      <sheetName val="10YP EBIT &amp; EBITDA Comparison "/>
      <sheetName val="Cash Analysis"/>
      <sheetName val="10YP EBIT &amp; EBITDA - Versions"/>
      <sheetName val="EBIT by Line of Business"/>
      <sheetName val="Resort Ops Margin Schedule"/>
      <sheetName val="Compensation Analysis"/>
      <sheetName val="Operating Profit per Week"/>
      <sheetName val="Economic EBIT Fcst by Mth"/>
      <sheetName val="Depreciation Model"/>
      <sheetName val="CF Recon"/>
      <sheetName val="GAAP"/>
      <sheetName val="Economic"/>
      <sheetName val="GAAP to ECON recon"/>
      <sheetName val="GAAP to ECON recon Name the Mth"/>
      <sheetName val="Q1 v Q4 update - by segment"/>
      <sheetName val="Cash Flow by Project"/>
      <sheetName val="Q2 v Q1 update - by project"/>
      <sheetName val="ebitda-ebit-capex-weeks"/>
      <sheetName val="Construction"/>
      <sheetName val="opening dates"/>
      <sheetName val="Net Sales Price"/>
      <sheetName val="COP Rates"/>
      <sheetName val="Blended COP Rates"/>
      <sheetName val="COP Rates QvsQ"/>
      <sheetName val="Corp Support %"/>
      <sheetName val="Corp Support Summary"/>
      <sheetName val="Project Input Sheet"/>
      <sheetName val="LV Flamingo Blended Sales Price"/>
      <sheetName val="Resort Ops Rec"/>
      <sheetName val="CEO Rollup"/>
      <sheetName val="High Level Admts"/>
      <sheetName val="Volume Admt"/>
      <sheetName val="Weeks"/>
      <sheetName val="Distr Center Sum"/>
      <sheetName val="Distr Center Summary"/>
      <sheetName val="Distr Center Input"/>
      <sheetName val="Project Sum"/>
      <sheetName val="OSW"/>
      <sheetName val="Tusc"/>
      <sheetName val="SoBch"/>
      <sheetName val="Flam"/>
      <sheetName val="LVVS"/>
      <sheetName val="LVB"/>
      <sheetName val="Lagoon"/>
      <sheetName val="Bay Club"/>
      <sheetName val="Kalia"/>
      <sheetName val="Waikoloa"/>
      <sheetName val="Waik"/>
      <sheetName val="Kings Land"/>
      <sheetName val="Ruby Lake"/>
      <sheetName val="LLV"/>
      <sheetName val="LLV Waldorf"/>
      <sheetName val="NY 57th Street"/>
      <sheetName val="Corporate-Resort"/>
      <sheetName val="NY"/>
      <sheetName val="NYEco"/>
      <sheetName val="Corporate-ResortEco"/>
      <sheetName val="Ruby Lake Def"/>
      <sheetName val="NY 57th Def"/>
      <sheetName val="Waikikian Def"/>
      <sheetName val="Kings Land Def"/>
      <sheetName val="Tusc Def"/>
      <sheetName val="LVB Def"/>
      <sheetName val="Tusc eco"/>
      <sheetName val="LVB eco"/>
      <sheetName val="Waikoloa eco"/>
      <sheetName val="Waik eco"/>
      <sheetName val="Kings' Land eco"/>
      <sheetName val="Ruby Lake eco"/>
      <sheetName val="LLV eco"/>
      <sheetName val="LLV Waldorf eco"/>
      <sheetName val="NY 57th Street eco"/>
      <sheetName val="NY Lease Amort"/>
      <sheetName val="NY57th Proforma"/>
      <sheetName val="Waikikian Proforma"/>
      <sheetName val="Kings Land Proforma"/>
      <sheetName val="Ruby Lake Profor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8"/>
  <sheetViews>
    <sheetView tabSelected="1" topLeftCell="A84" zoomScale="125" zoomScaleNormal="125" zoomScalePageLayoutView="125" workbookViewId="0">
      <selection activeCell="C164" sqref="C164"/>
    </sheetView>
  </sheetViews>
  <sheetFormatPr baseColWidth="10" defaultColWidth="8.83203125" defaultRowHeight="12" x14ac:dyDescent="0"/>
  <cols>
    <col min="1" max="1" width="22.5" style="3" customWidth="1"/>
    <col min="2" max="2" width="15" style="3" customWidth="1"/>
    <col min="3" max="3" width="11.1640625" style="2" bestFit="1" customWidth="1"/>
    <col min="4" max="4" width="9.5" style="2" bestFit="1" customWidth="1"/>
    <col min="5" max="5" width="7.6640625" style="2" bestFit="1" customWidth="1"/>
    <col min="6" max="6" width="10.5" style="1" bestFit="1" customWidth="1"/>
    <col min="7" max="7" width="9.5" style="2" bestFit="1" customWidth="1"/>
    <col min="8" max="8" width="3.83203125" style="1" bestFit="1" customWidth="1"/>
    <col min="9" max="9" width="11.33203125" style="1" bestFit="1" customWidth="1"/>
  </cols>
  <sheetData>
    <row r="1" spans="1:9">
      <c r="A1" s="96" t="s">
        <v>101</v>
      </c>
      <c r="B1" s="96"/>
      <c r="C1" s="96"/>
      <c r="D1" s="96"/>
      <c r="E1" s="96"/>
      <c r="F1" s="96"/>
      <c r="G1" s="96"/>
      <c r="H1" s="96"/>
      <c r="I1" s="96"/>
    </row>
    <row r="2" spans="1:9">
      <c r="A2" s="96"/>
      <c r="B2" s="96"/>
      <c r="C2" s="96"/>
      <c r="D2" s="96"/>
      <c r="E2" s="96"/>
      <c r="F2" s="96"/>
      <c r="G2" s="96"/>
      <c r="H2" s="96"/>
      <c r="I2" s="96"/>
    </row>
    <row r="4" spans="1:9" ht="20">
      <c r="A4" s="28" t="s">
        <v>100</v>
      </c>
      <c r="B4" s="27" t="s">
        <v>6</v>
      </c>
      <c r="C4" s="44" t="s">
        <v>21</v>
      </c>
      <c r="D4" s="44" t="s">
        <v>20</v>
      </c>
      <c r="E4" s="45" t="s">
        <v>19</v>
      </c>
      <c r="F4" s="44" t="s">
        <v>18</v>
      </c>
      <c r="G4" s="44" t="s">
        <v>17</v>
      </c>
      <c r="H4" s="44"/>
      <c r="I4" s="44" t="s">
        <v>16</v>
      </c>
    </row>
    <row r="5" spans="1:9">
      <c r="A5" s="3" t="s">
        <v>99</v>
      </c>
      <c r="B5" s="3" t="s">
        <v>32</v>
      </c>
      <c r="C5" s="53">
        <v>610.35</v>
      </c>
      <c r="D5" s="53">
        <v>604.9</v>
      </c>
      <c r="E5" s="43">
        <v>0</v>
      </c>
      <c r="F5" s="79">
        <f>SUM(C5:D5)</f>
        <v>1215.25</v>
      </c>
      <c r="G5" s="95">
        <v>96.3</v>
      </c>
      <c r="H5" s="51" t="s">
        <v>37</v>
      </c>
      <c r="I5" s="92">
        <f>+C5+D5+G5</f>
        <v>1311.55</v>
      </c>
    </row>
    <row r="6" spans="1:9">
      <c r="B6" s="3" t="s">
        <v>87</v>
      </c>
      <c r="C6" s="53">
        <f>+C5</f>
        <v>610.35</v>
      </c>
      <c r="D6" s="53">
        <f>+D5</f>
        <v>604.9</v>
      </c>
      <c r="E6" s="43">
        <v>0</v>
      </c>
      <c r="F6" s="79">
        <f>SUM(C6:D6)</f>
        <v>1215.25</v>
      </c>
      <c r="G6" s="95">
        <v>92.07</v>
      </c>
      <c r="H6" s="51" t="s">
        <v>37</v>
      </c>
      <c r="I6" s="92">
        <f>+C6+D6+G6</f>
        <v>1307.32</v>
      </c>
    </row>
    <row r="7" spans="1:9">
      <c r="C7" s="53"/>
      <c r="D7" s="53"/>
      <c r="E7" s="43"/>
      <c r="F7" s="75"/>
      <c r="G7" s="95"/>
      <c r="H7" s="56"/>
      <c r="I7" s="91"/>
    </row>
    <row r="8" spans="1:9">
      <c r="C8" s="53"/>
      <c r="D8" s="53"/>
      <c r="E8" s="43"/>
      <c r="F8" s="75"/>
      <c r="G8" s="95"/>
      <c r="H8" s="56"/>
      <c r="I8" s="91"/>
    </row>
    <row r="9" spans="1:9">
      <c r="A9" s="3" t="s">
        <v>98</v>
      </c>
      <c r="B9" s="3" t="s">
        <v>34</v>
      </c>
      <c r="C9" s="53">
        <v>437.14</v>
      </c>
      <c r="D9" s="53">
        <v>133.44999999999999</v>
      </c>
      <c r="E9" s="43">
        <v>0</v>
      </c>
      <c r="F9" s="79">
        <f>SUM(C9:D9)</f>
        <v>570.58999999999992</v>
      </c>
      <c r="G9" s="95">
        <v>70.650000000000006</v>
      </c>
      <c r="H9" s="51" t="s">
        <v>37</v>
      </c>
      <c r="I9" s="92">
        <f>+C9+D9+G9</f>
        <v>641.2399999999999</v>
      </c>
    </row>
    <row r="10" spans="1:9">
      <c r="B10" s="3" t="s">
        <v>32</v>
      </c>
      <c r="C10" s="53">
        <v>610.6</v>
      </c>
      <c r="D10" s="53">
        <v>186.39</v>
      </c>
      <c r="E10" s="43">
        <v>0</v>
      </c>
      <c r="F10" s="79">
        <f>SUM(C10:D10)</f>
        <v>796.99</v>
      </c>
      <c r="G10" s="95">
        <v>87.46</v>
      </c>
      <c r="H10" s="51" t="s">
        <v>37</v>
      </c>
      <c r="I10" s="92">
        <f>+C10+D10+G10</f>
        <v>884.45</v>
      </c>
    </row>
    <row r="11" spans="1:9">
      <c r="B11" s="3" t="s">
        <v>31</v>
      </c>
      <c r="C11" s="53">
        <v>807.99</v>
      </c>
      <c r="D11" s="53">
        <v>246.65</v>
      </c>
      <c r="E11" s="43">
        <v>0</v>
      </c>
      <c r="F11" s="79">
        <f>SUM(C11:D11)</f>
        <v>1054.6400000000001</v>
      </c>
      <c r="G11" s="95">
        <v>90</v>
      </c>
      <c r="H11" s="51" t="s">
        <v>37</v>
      </c>
      <c r="I11" s="92">
        <f>+C11+D11+G11</f>
        <v>1144.6400000000001</v>
      </c>
    </row>
    <row r="12" spans="1:9">
      <c r="C12" s="53"/>
      <c r="D12" s="53"/>
      <c r="E12" s="43"/>
      <c r="F12" s="75"/>
      <c r="G12" s="43"/>
      <c r="H12" s="56"/>
      <c r="I12" s="91"/>
    </row>
    <row r="13" spans="1:9">
      <c r="C13" s="53"/>
      <c r="D13" s="53"/>
      <c r="E13" s="43"/>
      <c r="F13" s="75"/>
      <c r="G13" s="43"/>
      <c r="H13" s="56"/>
      <c r="I13" s="91"/>
    </row>
    <row r="14" spans="1:9">
      <c r="A14" s="3" t="s">
        <v>97</v>
      </c>
      <c r="B14" s="3" t="s">
        <v>34</v>
      </c>
      <c r="C14" s="53">
        <v>500.67</v>
      </c>
      <c r="D14" s="53">
        <v>121.11</v>
      </c>
      <c r="E14" s="43">
        <v>0</v>
      </c>
      <c r="F14" s="79">
        <f>SUM(C14:D14)</f>
        <v>621.78</v>
      </c>
      <c r="G14" s="53">
        <v>90.84</v>
      </c>
      <c r="H14" s="51" t="s">
        <v>37</v>
      </c>
      <c r="I14" s="92">
        <f>+C14+D14+G14</f>
        <v>712.62</v>
      </c>
    </row>
    <row r="15" spans="1:9">
      <c r="A15" s="35"/>
      <c r="B15" s="3" t="s">
        <v>32</v>
      </c>
      <c r="C15" s="53">
        <v>713.42</v>
      </c>
      <c r="D15" s="53">
        <v>172.67</v>
      </c>
      <c r="E15" s="43">
        <v>0</v>
      </c>
      <c r="F15" s="79">
        <f>SUM(C15:D15)</f>
        <v>886.08999999999992</v>
      </c>
      <c r="G15" s="53">
        <v>130.63999999999999</v>
      </c>
      <c r="H15" s="51" t="s">
        <v>37</v>
      </c>
      <c r="I15" s="92">
        <f>+C15+D15+G15</f>
        <v>1016.7299999999999</v>
      </c>
    </row>
    <row r="16" spans="1:9">
      <c r="B16" s="3" t="s">
        <v>31</v>
      </c>
      <c r="C16" s="53">
        <v>960.08</v>
      </c>
      <c r="D16" s="53">
        <v>232.44</v>
      </c>
      <c r="E16" s="43">
        <v>0</v>
      </c>
      <c r="F16" s="79">
        <f>SUM(C16:D16)</f>
        <v>1192.52</v>
      </c>
      <c r="G16" s="53">
        <v>168.33</v>
      </c>
      <c r="H16" s="51" t="s">
        <v>37</v>
      </c>
      <c r="I16" s="92">
        <f>+C16+D16+G16</f>
        <v>1360.85</v>
      </c>
    </row>
    <row r="17" spans="1:9">
      <c r="C17" s="53"/>
      <c r="D17" s="53"/>
      <c r="E17" s="43"/>
      <c r="F17" s="75"/>
      <c r="G17" s="75"/>
      <c r="H17" s="56"/>
      <c r="I17" s="91"/>
    </row>
    <row r="18" spans="1:9">
      <c r="C18" s="53"/>
      <c r="D18" s="53"/>
      <c r="E18" s="43"/>
      <c r="F18" s="75"/>
      <c r="G18" s="75"/>
      <c r="H18" s="56"/>
      <c r="I18" s="91"/>
    </row>
    <row r="19" spans="1:9">
      <c r="A19" s="3" t="s">
        <v>96</v>
      </c>
      <c r="B19" s="3" t="s">
        <v>34</v>
      </c>
      <c r="C19" s="53">
        <v>487.15</v>
      </c>
      <c r="D19" s="53">
        <v>104.9</v>
      </c>
      <c r="E19" s="43">
        <v>0</v>
      </c>
      <c r="F19" s="79">
        <f>SUM(C19:E19)</f>
        <v>592.04999999999995</v>
      </c>
      <c r="G19" s="41">
        <v>58.45</v>
      </c>
      <c r="H19" s="51" t="s">
        <v>37</v>
      </c>
      <c r="I19" s="77">
        <f>+G19+F19</f>
        <v>650.5</v>
      </c>
    </row>
    <row r="20" spans="1:9">
      <c r="A20" s="11" t="s">
        <v>78</v>
      </c>
      <c r="B20" s="3" t="s">
        <v>32</v>
      </c>
      <c r="C20" s="53">
        <v>709.1</v>
      </c>
      <c r="D20" s="53">
        <v>151.51</v>
      </c>
      <c r="E20" s="43">
        <v>0</v>
      </c>
      <c r="F20" s="79">
        <f>SUM(C20:E20)+0.01</f>
        <v>860.62</v>
      </c>
      <c r="G20" s="41">
        <v>84.42</v>
      </c>
      <c r="H20" s="51" t="s">
        <v>37</v>
      </c>
      <c r="I20" s="77">
        <f>+G20+F20</f>
        <v>945.04</v>
      </c>
    </row>
    <row r="21" spans="1:9">
      <c r="A21" s="94"/>
      <c r="B21" s="3" t="s">
        <v>31</v>
      </c>
      <c r="C21" s="53">
        <v>920.19</v>
      </c>
      <c r="D21" s="53">
        <v>195.85</v>
      </c>
      <c r="E21" s="43">
        <v>0</v>
      </c>
      <c r="F21" s="79">
        <f>SUM(C21:E21)</f>
        <v>1116.04</v>
      </c>
      <c r="G21" s="41">
        <v>109.13</v>
      </c>
      <c r="H21" s="51" t="s">
        <v>37</v>
      </c>
      <c r="I21" s="77">
        <f>+G21+F21</f>
        <v>1225.17</v>
      </c>
    </row>
    <row r="22" spans="1:9">
      <c r="C22" s="53"/>
      <c r="D22" s="53"/>
      <c r="E22" s="43"/>
      <c r="F22" s="75"/>
      <c r="G22" s="75"/>
      <c r="H22" s="82"/>
      <c r="I22" s="81"/>
    </row>
    <row r="23" spans="1:9">
      <c r="C23" s="53"/>
      <c r="D23" s="53"/>
      <c r="E23" s="43"/>
      <c r="F23" s="75"/>
      <c r="G23" s="75"/>
      <c r="H23" s="56"/>
      <c r="I23" s="91"/>
    </row>
    <row r="24" spans="1:9">
      <c r="A24" s="3" t="s">
        <v>95</v>
      </c>
      <c r="B24" s="3" t="s">
        <v>34</v>
      </c>
      <c r="C24" s="53">
        <v>565.26</v>
      </c>
      <c r="D24" s="53">
        <v>141.56</v>
      </c>
      <c r="E24" s="43">
        <v>0</v>
      </c>
      <c r="F24" s="79">
        <f>SUM(C24:E24)</f>
        <v>706.81999999999994</v>
      </c>
      <c r="G24" s="53">
        <v>26.97</v>
      </c>
      <c r="H24" s="93"/>
      <c r="I24" s="92">
        <f>+F24+G24</f>
        <v>733.79</v>
      </c>
    </row>
    <row r="25" spans="1:9">
      <c r="B25" s="3" t="s">
        <v>32</v>
      </c>
      <c r="C25" s="53">
        <v>615.05999999999995</v>
      </c>
      <c r="D25" s="53">
        <v>157.22</v>
      </c>
      <c r="E25" s="43">
        <v>0</v>
      </c>
      <c r="F25" s="79">
        <f>SUM(C25:E25)</f>
        <v>772.28</v>
      </c>
      <c r="G25" s="53">
        <v>32.11</v>
      </c>
      <c r="H25" s="93"/>
      <c r="I25" s="92">
        <f>+F25+G25</f>
        <v>804.39</v>
      </c>
    </row>
    <row r="26" spans="1:9">
      <c r="C26" s="53"/>
      <c r="D26" s="53"/>
      <c r="E26" s="43"/>
      <c r="F26" s="75"/>
      <c r="G26" s="43"/>
      <c r="H26" s="56"/>
      <c r="I26" s="91"/>
    </row>
    <row r="27" spans="1:9">
      <c r="C27" s="53"/>
      <c r="D27" s="53"/>
      <c r="E27" s="43"/>
      <c r="F27" s="75"/>
      <c r="G27" s="43"/>
      <c r="H27" s="56"/>
      <c r="I27" s="91"/>
    </row>
    <row r="28" spans="1:9">
      <c r="A28" s="3" t="s">
        <v>94</v>
      </c>
      <c r="B28" s="3" t="s">
        <v>34</v>
      </c>
      <c r="C28" s="53">
        <v>419.37</v>
      </c>
      <c r="D28" s="53">
        <v>98.49</v>
      </c>
      <c r="E28" s="43">
        <v>0</v>
      </c>
      <c r="F28" s="79">
        <f>SUM(C28:D28)</f>
        <v>517.86</v>
      </c>
      <c r="G28" s="53">
        <v>16.89</v>
      </c>
      <c r="H28" s="56"/>
      <c r="I28" s="92">
        <f>+C28+D28+G28</f>
        <v>534.75</v>
      </c>
    </row>
    <row r="29" spans="1:9">
      <c r="A29" s="11" t="s">
        <v>78</v>
      </c>
      <c r="B29" s="3" t="s">
        <v>32</v>
      </c>
      <c r="C29" s="53">
        <v>564.13</v>
      </c>
      <c r="D29" s="53">
        <v>147.54</v>
      </c>
      <c r="E29" s="43">
        <v>0</v>
      </c>
      <c r="F29" s="79">
        <f>SUM(C29:D29)</f>
        <v>711.67</v>
      </c>
      <c r="G29" s="53">
        <v>25.31</v>
      </c>
      <c r="H29" s="56"/>
      <c r="I29" s="92">
        <f>+C29+D29+G29</f>
        <v>736.9799999999999</v>
      </c>
    </row>
    <row r="30" spans="1:9">
      <c r="B30" s="3" t="s">
        <v>31</v>
      </c>
      <c r="C30" s="53">
        <v>702.86</v>
      </c>
      <c r="D30" s="53">
        <v>194.53</v>
      </c>
      <c r="E30" s="43">
        <v>0</v>
      </c>
      <c r="F30" s="79">
        <f>SUM(C30:D30)</f>
        <v>897.39</v>
      </c>
      <c r="G30" s="53">
        <v>33.369999999999997</v>
      </c>
      <c r="H30" s="56"/>
      <c r="I30" s="92">
        <f>+C30+D30+G30</f>
        <v>930.76</v>
      </c>
    </row>
    <row r="31" spans="1:9">
      <c r="C31" s="53"/>
      <c r="D31" s="53"/>
      <c r="E31" s="43"/>
      <c r="F31" s="75"/>
      <c r="G31" s="53"/>
      <c r="H31" s="56"/>
      <c r="I31" s="91"/>
    </row>
    <row r="32" spans="1:9">
      <c r="C32" s="53"/>
      <c r="D32" s="53"/>
      <c r="E32" s="43"/>
      <c r="F32" s="75"/>
      <c r="G32" s="53"/>
      <c r="H32" s="56"/>
      <c r="I32" s="91"/>
    </row>
    <row r="33" spans="1:9">
      <c r="A33" s="3" t="s">
        <v>93</v>
      </c>
      <c r="B33" s="3" t="s">
        <v>34</v>
      </c>
      <c r="C33" s="53">
        <v>435.45</v>
      </c>
      <c r="D33" s="53">
        <v>156.01</v>
      </c>
      <c r="E33" s="43">
        <v>0</v>
      </c>
      <c r="F33" s="79">
        <f>SUM(C33:D33)</f>
        <v>591.46</v>
      </c>
      <c r="G33" s="41">
        <v>19.940000000000001</v>
      </c>
      <c r="H33" s="75"/>
      <c r="I33" s="77">
        <f>+C33+D33+G33</f>
        <v>611.40000000000009</v>
      </c>
    </row>
    <row r="34" spans="1:9">
      <c r="B34" s="3" t="s">
        <v>32</v>
      </c>
      <c r="C34" s="53">
        <v>589.01</v>
      </c>
      <c r="D34" s="53">
        <v>233.7</v>
      </c>
      <c r="E34" s="43">
        <v>0</v>
      </c>
      <c r="F34" s="79">
        <f>SUM(C34:D34)</f>
        <v>822.71</v>
      </c>
      <c r="G34" s="41">
        <v>29.87</v>
      </c>
      <c r="H34" s="75"/>
      <c r="I34" s="77">
        <f>+C34+D34+G34</f>
        <v>852.58</v>
      </c>
    </row>
    <row r="35" spans="1:9">
      <c r="C35" s="53"/>
      <c r="D35" s="53"/>
      <c r="E35" s="43"/>
      <c r="F35" s="75"/>
      <c r="G35" s="53"/>
      <c r="H35" s="75"/>
      <c r="I35" s="74"/>
    </row>
    <row r="36" spans="1:9">
      <c r="C36" s="53"/>
      <c r="D36" s="53"/>
      <c r="E36" s="43"/>
      <c r="F36" s="75"/>
      <c r="G36" s="53"/>
      <c r="H36" s="75"/>
      <c r="I36" s="74"/>
    </row>
    <row r="37" spans="1:9">
      <c r="A37" s="3" t="s">
        <v>92</v>
      </c>
      <c r="B37" s="3" t="s">
        <v>34</v>
      </c>
      <c r="C37" s="53">
        <v>741.56</v>
      </c>
      <c r="D37" s="53">
        <v>134.96</v>
      </c>
      <c r="E37" s="43">
        <v>0</v>
      </c>
      <c r="F37" s="79">
        <f>SUM(C37:D37)</f>
        <v>876.52</v>
      </c>
      <c r="G37" s="53">
        <v>59.35</v>
      </c>
      <c r="H37" s="75"/>
      <c r="I37" s="77">
        <f>+C37+D37+G37</f>
        <v>935.87</v>
      </c>
    </row>
    <row r="38" spans="1:9">
      <c r="B38" s="3" t="s">
        <v>32</v>
      </c>
      <c r="C38" s="53">
        <v>964.65</v>
      </c>
      <c r="D38" s="53">
        <v>212.62</v>
      </c>
      <c r="E38" s="43">
        <v>0</v>
      </c>
      <c r="F38" s="79">
        <f>SUM(C38:D38)</f>
        <v>1177.27</v>
      </c>
      <c r="G38" s="53">
        <v>93.49</v>
      </c>
      <c r="H38" s="75"/>
      <c r="I38" s="77">
        <f>+C38+D38+G38</f>
        <v>1270.76</v>
      </c>
    </row>
    <row r="39" spans="1:9">
      <c r="B39" s="3" t="s">
        <v>88</v>
      </c>
      <c r="C39" s="53">
        <v>1180.49</v>
      </c>
      <c r="D39" s="53">
        <v>287.74</v>
      </c>
      <c r="E39" s="43">
        <v>0</v>
      </c>
      <c r="F39" s="79">
        <f>SUM(C39:D39)</f>
        <v>1468.23</v>
      </c>
      <c r="G39" s="53">
        <v>126.55</v>
      </c>
      <c r="H39" s="75"/>
      <c r="I39" s="77">
        <f>+C39+D39+G39</f>
        <v>1594.78</v>
      </c>
    </row>
    <row r="40" spans="1:9">
      <c r="B40" s="3" t="s">
        <v>87</v>
      </c>
      <c r="C40" s="53">
        <v>1396.34</v>
      </c>
      <c r="D40" s="53">
        <v>362.87</v>
      </c>
      <c r="E40" s="43">
        <v>0</v>
      </c>
      <c r="F40" s="79">
        <f>SUM(C40:D40)</f>
        <v>1759.21</v>
      </c>
      <c r="G40" s="53">
        <v>159.58000000000001</v>
      </c>
      <c r="H40" s="75"/>
      <c r="I40" s="77">
        <f>+C40+D40+G40</f>
        <v>1918.79</v>
      </c>
    </row>
    <row r="41" spans="1:9">
      <c r="B41" s="3" t="s">
        <v>30</v>
      </c>
      <c r="C41" s="53">
        <v>503.49</v>
      </c>
      <c r="D41" s="53">
        <v>52.1</v>
      </c>
      <c r="E41" s="43">
        <v>0</v>
      </c>
      <c r="F41" s="79">
        <f>SUM(C41:D41)</f>
        <v>555.59</v>
      </c>
      <c r="G41" s="53">
        <v>22.92</v>
      </c>
      <c r="H41" s="75"/>
      <c r="I41" s="77">
        <f>+C41+D41+G41</f>
        <v>578.51</v>
      </c>
    </row>
    <row r="42" spans="1:9">
      <c r="C42" s="53"/>
      <c r="D42" s="53"/>
      <c r="E42" s="43"/>
      <c r="F42" s="75"/>
      <c r="G42" s="41"/>
      <c r="H42" s="75"/>
      <c r="I42" s="74"/>
    </row>
    <row r="43" spans="1:9">
      <c r="C43" s="53"/>
      <c r="D43" s="53"/>
      <c r="E43" s="43"/>
      <c r="F43" s="75"/>
      <c r="G43" s="41"/>
      <c r="H43" s="75"/>
      <c r="I43" s="74"/>
    </row>
    <row r="44" spans="1:9">
      <c r="A44" s="3" t="s">
        <v>91</v>
      </c>
      <c r="B44" s="3" t="s">
        <v>34</v>
      </c>
      <c r="C44" s="53">
        <v>796.23</v>
      </c>
      <c r="D44" s="53">
        <v>168.43</v>
      </c>
      <c r="E44" s="43">
        <v>0</v>
      </c>
      <c r="F44" s="79">
        <f>SUM(C44:D44)</f>
        <v>964.66000000000008</v>
      </c>
      <c r="G44" s="53">
        <v>57.86</v>
      </c>
      <c r="H44" s="75"/>
      <c r="I44" s="77">
        <f>+C44+D44+G44</f>
        <v>1022.5200000000001</v>
      </c>
    </row>
    <row r="45" spans="1:9">
      <c r="B45" s="3" t="s">
        <v>30</v>
      </c>
      <c r="C45" s="53">
        <v>500.95</v>
      </c>
      <c r="D45" s="53">
        <v>70.290000000000006</v>
      </c>
      <c r="E45" s="43">
        <v>0</v>
      </c>
      <c r="F45" s="79">
        <f>SUM(C45:D45)</f>
        <v>571.24</v>
      </c>
      <c r="G45" s="53">
        <v>24.14</v>
      </c>
      <c r="H45" s="75"/>
      <c r="I45" s="77">
        <f>+C45+D45+G45</f>
        <v>595.38</v>
      </c>
    </row>
    <row r="46" spans="1:9">
      <c r="C46" s="53"/>
      <c r="D46" s="53"/>
      <c r="E46" s="43"/>
      <c r="F46" s="75"/>
      <c r="G46" s="53"/>
      <c r="H46" s="75"/>
      <c r="I46" s="74"/>
    </row>
    <row r="47" spans="1:9">
      <c r="C47" s="53"/>
      <c r="D47" s="53"/>
      <c r="E47" s="43"/>
      <c r="F47" s="75"/>
      <c r="G47" s="41"/>
      <c r="H47" s="75"/>
      <c r="I47" s="74"/>
    </row>
    <row r="48" spans="1:9">
      <c r="A48" s="5" t="s">
        <v>90</v>
      </c>
      <c r="B48" s="5" t="s">
        <v>32</v>
      </c>
      <c r="C48" s="53">
        <v>1069.51</v>
      </c>
      <c r="D48" s="53">
        <v>173.05</v>
      </c>
      <c r="E48" s="43">
        <v>0</v>
      </c>
      <c r="F48" s="79">
        <f>SUM(C48:D48)</f>
        <v>1242.56</v>
      </c>
      <c r="G48" s="53">
        <v>67.84</v>
      </c>
      <c r="H48" s="75"/>
      <c r="I48" s="77">
        <f>+C48+D48+G48</f>
        <v>1310.3999999999999</v>
      </c>
    </row>
    <row r="49" spans="1:9">
      <c r="A49" s="35"/>
      <c r="C49" s="53"/>
      <c r="D49" s="53"/>
      <c r="E49" s="43"/>
      <c r="F49" s="75"/>
      <c r="G49" s="41"/>
      <c r="H49" s="75"/>
      <c r="I49" s="74"/>
    </row>
    <row r="50" spans="1:9">
      <c r="A50" s="35"/>
      <c r="C50" s="53"/>
      <c r="D50" s="53"/>
      <c r="E50" s="43"/>
      <c r="F50" s="75"/>
      <c r="G50" s="41"/>
      <c r="H50" s="75"/>
      <c r="I50" s="74"/>
    </row>
    <row r="51" spans="1:9">
      <c r="A51" s="76" t="s">
        <v>89</v>
      </c>
      <c r="B51" s="76" t="s">
        <v>34</v>
      </c>
      <c r="C51" s="53">
        <v>739.38</v>
      </c>
      <c r="D51" s="53">
        <v>126.49</v>
      </c>
      <c r="E51" s="43">
        <v>0</v>
      </c>
      <c r="F51" s="79">
        <f>SUM(C51:D51)</f>
        <v>865.87</v>
      </c>
      <c r="G51" s="53">
        <v>88.48</v>
      </c>
      <c r="H51" s="78"/>
      <c r="I51" s="77">
        <f>+C51+D51+G51</f>
        <v>954.35</v>
      </c>
    </row>
    <row r="52" spans="1:9">
      <c r="A52" s="11" t="s">
        <v>78</v>
      </c>
      <c r="B52" s="76" t="s">
        <v>32</v>
      </c>
      <c r="C52" s="53">
        <v>972.3</v>
      </c>
      <c r="D52" s="53">
        <v>193.3</v>
      </c>
      <c r="E52" s="43">
        <v>0</v>
      </c>
      <c r="F52" s="79">
        <f>SUM(C52:D52)</f>
        <v>1165.5999999999999</v>
      </c>
      <c r="G52" s="53">
        <v>135.22</v>
      </c>
      <c r="H52" s="78"/>
      <c r="I52" s="77">
        <f>+C52+D52+G52</f>
        <v>1300.82</v>
      </c>
    </row>
    <row r="53" spans="1:9">
      <c r="A53" s="76"/>
      <c r="B53" s="76" t="s">
        <v>88</v>
      </c>
      <c r="C53" s="53">
        <v>2111.09</v>
      </c>
      <c r="D53" s="53">
        <v>260.10000000000002</v>
      </c>
      <c r="E53" s="43">
        <v>0</v>
      </c>
      <c r="F53" s="79">
        <f>SUM(C53:D53)</f>
        <v>2371.19</v>
      </c>
      <c r="G53" s="53">
        <v>181.95</v>
      </c>
      <c r="H53" s="78"/>
      <c r="I53" s="77">
        <f>+C53+D53+G53</f>
        <v>2553.14</v>
      </c>
    </row>
    <row r="54" spans="1:9">
      <c r="A54" s="76"/>
      <c r="B54" s="76" t="s">
        <v>87</v>
      </c>
      <c r="C54" s="53">
        <v>2576.54</v>
      </c>
      <c r="D54" s="53">
        <v>330.39</v>
      </c>
      <c r="E54" s="43">
        <v>0</v>
      </c>
      <c r="F54" s="79">
        <f>SUM(C54:D54)</f>
        <v>2906.93</v>
      </c>
      <c r="G54" s="53">
        <v>231.13</v>
      </c>
      <c r="H54" s="78"/>
      <c r="I54" s="77">
        <f>+C54+D54+G54</f>
        <v>3138.06</v>
      </c>
    </row>
    <row r="55" spans="1:9">
      <c r="A55" s="76"/>
      <c r="B55" s="76"/>
      <c r="C55" s="53"/>
      <c r="D55" s="53"/>
      <c r="E55" s="43"/>
      <c r="F55" s="75"/>
      <c r="G55" s="41"/>
      <c r="H55" s="75"/>
      <c r="I55" s="74"/>
    </row>
    <row r="56" spans="1:9">
      <c r="C56" s="53"/>
      <c r="D56" s="53"/>
      <c r="E56" s="43"/>
      <c r="F56" s="75"/>
      <c r="G56" s="41"/>
      <c r="H56" s="75"/>
      <c r="I56" s="74"/>
    </row>
    <row r="57" spans="1:9">
      <c r="A57" s="3" t="s">
        <v>84</v>
      </c>
      <c r="B57" s="3" t="s">
        <v>34</v>
      </c>
      <c r="C57" s="53">
        <v>1022.17</v>
      </c>
      <c r="D57" s="53">
        <v>101.63</v>
      </c>
      <c r="E57" s="43">
        <v>0</v>
      </c>
      <c r="F57" s="79">
        <f>SUM(C57:D57)</f>
        <v>1123.8</v>
      </c>
      <c r="G57" s="53">
        <v>73.72</v>
      </c>
      <c r="H57" s="75"/>
      <c r="I57" s="77">
        <f>+C57+D57+G57</f>
        <v>1197.52</v>
      </c>
    </row>
    <row r="58" spans="1:9">
      <c r="A58" s="11" t="s">
        <v>78</v>
      </c>
      <c r="B58" s="3" t="s">
        <v>32</v>
      </c>
      <c r="C58" s="53">
        <v>1213.72</v>
      </c>
      <c r="D58" s="53">
        <v>144.81</v>
      </c>
      <c r="E58" s="43">
        <v>0</v>
      </c>
      <c r="F58" s="79">
        <f>SUM(C58:D58)</f>
        <v>1358.53</v>
      </c>
      <c r="G58" s="53">
        <v>105.02</v>
      </c>
      <c r="H58" s="75"/>
      <c r="I58" s="77">
        <f>+C58+D58+G58</f>
        <v>1463.55</v>
      </c>
    </row>
    <row r="59" spans="1:9">
      <c r="A59" s="90"/>
      <c r="B59" s="5" t="s">
        <v>85</v>
      </c>
      <c r="C59" s="53">
        <v>1387.53</v>
      </c>
      <c r="D59" s="53">
        <v>183.98</v>
      </c>
      <c r="E59" s="43">
        <v>0</v>
      </c>
      <c r="F59" s="79">
        <f>SUM(C59:D59)</f>
        <v>1571.51</v>
      </c>
      <c r="G59" s="53">
        <v>133.41999999999999</v>
      </c>
      <c r="H59" s="75"/>
      <c r="I59" s="77">
        <f>+C59+D59+G59</f>
        <v>1704.93</v>
      </c>
    </row>
    <row r="60" spans="1:9">
      <c r="A60" s="76"/>
      <c r="B60" s="76"/>
      <c r="C60" s="53"/>
      <c r="D60" s="53"/>
      <c r="E60" s="43"/>
      <c r="F60" s="75"/>
      <c r="G60" s="41"/>
      <c r="H60" s="75"/>
      <c r="I60" s="74"/>
    </row>
    <row r="61" spans="1:9">
      <c r="A61" s="76"/>
      <c r="B61" s="76"/>
      <c r="C61" s="53"/>
      <c r="D61" s="53"/>
      <c r="E61" s="43"/>
      <c r="F61" s="75"/>
      <c r="G61" s="41"/>
      <c r="H61" s="75"/>
      <c r="I61" s="74"/>
    </row>
    <row r="62" spans="1:9">
      <c r="A62" s="3" t="s">
        <v>84</v>
      </c>
      <c r="B62" s="3" t="s">
        <v>34</v>
      </c>
      <c r="C62" s="53">
        <f t="shared" ref="C62:E64" si="0">+C57</f>
        <v>1022.17</v>
      </c>
      <c r="D62" s="53">
        <f t="shared" si="0"/>
        <v>101.63</v>
      </c>
      <c r="E62" s="43">
        <f t="shared" si="0"/>
        <v>0</v>
      </c>
      <c r="F62" s="79">
        <f>SUM(C62:D62)</f>
        <v>1123.8</v>
      </c>
      <c r="G62" s="53">
        <f>+G57</f>
        <v>73.72</v>
      </c>
      <c r="H62" s="75"/>
      <c r="I62" s="77">
        <f>+C62+D62+G62</f>
        <v>1197.52</v>
      </c>
    </row>
    <row r="63" spans="1:9">
      <c r="A63" s="11" t="s">
        <v>78</v>
      </c>
      <c r="B63" s="3" t="s">
        <v>32</v>
      </c>
      <c r="C63" s="53">
        <f t="shared" si="0"/>
        <v>1213.72</v>
      </c>
      <c r="D63" s="53">
        <f t="shared" si="0"/>
        <v>144.81</v>
      </c>
      <c r="E63" s="43">
        <f t="shared" si="0"/>
        <v>0</v>
      </c>
      <c r="F63" s="79">
        <f>SUM(C63:D63)</f>
        <v>1358.53</v>
      </c>
      <c r="G63" s="53">
        <f>+G58</f>
        <v>105.02</v>
      </c>
      <c r="H63" s="75"/>
      <c r="I63" s="77">
        <f>+C63+D63+G63</f>
        <v>1463.55</v>
      </c>
    </row>
    <row r="64" spans="1:9">
      <c r="A64" s="89"/>
      <c r="B64" s="5" t="s">
        <v>85</v>
      </c>
      <c r="C64" s="53">
        <f t="shared" si="0"/>
        <v>1387.53</v>
      </c>
      <c r="D64" s="53">
        <f t="shared" si="0"/>
        <v>183.98</v>
      </c>
      <c r="E64" s="43">
        <f t="shared" si="0"/>
        <v>0</v>
      </c>
      <c r="F64" s="79">
        <f>SUM(C64:D64)</f>
        <v>1571.51</v>
      </c>
      <c r="G64" s="53">
        <f>+G59</f>
        <v>133.41999999999999</v>
      </c>
      <c r="H64" s="75"/>
      <c r="I64" s="77">
        <f>+C64+D64+G64</f>
        <v>1704.93</v>
      </c>
    </row>
    <row r="65" spans="1:9">
      <c r="A65" s="76"/>
      <c r="B65" s="76"/>
      <c r="C65" s="53"/>
      <c r="D65" s="53"/>
      <c r="E65" s="43"/>
      <c r="F65" s="75"/>
      <c r="G65" s="41"/>
      <c r="H65" s="75"/>
      <c r="I65" s="74"/>
    </row>
    <row r="66" spans="1:9">
      <c r="A66" s="76"/>
      <c r="B66" s="76"/>
      <c r="C66" s="53"/>
      <c r="D66" s="53"/>
      <c r="E66" s="43"/>
      <c r="F66" s="75"/>
      <c r="G66" s="41"/>
      <c r="H66" s="75"/>
      <c r="I66" s="74"/>
    </row>
    <row r="67" spans="1:9">
      <c r="A67" s="3" t="s">
        <v>84</v>
      </c>
      <c r="B67" s="3" t="s">
        <v>34</v>
      </c>
      <c r="C67" s="53">
        <f t="shared" ref="C67:D69" si="1">+C62</f>
        <v>1022.17</v>
      </c>
      <c r="D67" s="53">
        <f t="shared" si="1"/>
        <v>101.63</v>
      </c>
      <c r="E67" s="43">
        <v>0</v>
      </c>
      <c r="F67" s="79">
        <f>SUM(C67:D67)</f>
        <v>1123.8</v>
      </c>
      <c r="G67" s="53">
        <f>+G62</f>
        <v>73.72</v>
      </c>
      <c r="H67" s="75"/>
      <c r="I67" s="77">
        <f>+C67+D67+G67</f>
        <v>1197.52</v>
      </c>
    </row>
    <row r="68" spans="1:9">
      <c r="A68" s="89" t="s">
        <v>86</v>
      </c>
      <c r="B68" s="3" t="s">
        <v>32</v>
      </c>
      <c r="C68" s="53">
        <f t="shared" si="1"/>
        <v>1213.72</v>
      </c>
      <c r="D68" s="53">
        <f t="shared" si="1"/>
        <v>144.81</v>
      </c>
      <c r="E68" s="43">
        <v>0</v>
      </c>
      <c r="F68" s="79">
        <f>SUM(C68:D68)</f>
        <v>1358.53</v>
      </c>
      <c r="G68" s="53">
        <f>+G63</f>
        <v>105.02</v>
      </c>
      <c r="H68" s="75"/>
      <c r="I68" s="77">
        <f>+C68+D68+G68</f>
        <v>1463.55</v>
      </c>
    </row>
    <row r="69" spans="1:9">
      <c r="A69" s="90"/>
      <c r="B69" s="5" t="s">
        <v>85</v>
      </c>
      <c r="C69" s="53">
        <f t="shared" si="1"/>
        <v>1387.53</v>
      </c>
      <c r="D69" s="53">
        <f t="shared" si="1"/>
        <v>183.98</v>
      </c>
      <c r="E69" s="43">
        <v>0</v>
      </c>
      <c r="F69" s="79">
        <f>SUM(C69:D69)</f>
        <v>1571.51</v>
      </c>
      <c r="G69" s="53">
        <f>+G64</f>
        <v>133.41999999999999</v>
      </c>
      <c r="H69" s="75"/>
      <c r="I69" s="77">
        <f>+C69+D69+G69</f>
        <v>1704.93</v>
      </c>
    </row>
    <row r="70" spans="1:9">
      <c r="C70" s="53"/>
      <c r="D70" s="53"/>
      <c r="E70" s="43"/>
      <c r="F70" s="79"/>
      <c r="G70" s="41"/>
      <c r="H70" s="75"/>
      <c r="I70" s="77"/>
    </row>
    <row r="71" spans="1:9">
      <c r="C71" s="53"/>
      <c r="D71" s="53"/>
      <c r="E71" s="43"/>
      <c r="F71" s="79"/>
      <c r="G71" s="41"/>
      <c r="H71" s="75"/>
      <c r="I71" s="77"/>
    </row>
    <row r="72" spans="1:9">
      <c r="C72" s="53"/>
      <c r="D72" s="53"/>
      <c r="E72" s="43"/>
      <c r="F72" s="79"/>
      <c r="G72" s="41"/>
      <c r="H72" s="75"/>
      <c r="I72" s="77"/>
    </row>
    <row r="73" spans="1:9">
      <c r="A73" s="3" t="s">
        <v>84</v>
      </c>
      <c r="B73" s="3" t="s">
        <v>34</v>
      </c>
      <c r="C73" s="53">
        <v>914.46</v>
      </c>
      <c r="D73" s="53">
        <v>77.36</v>
      </c>
      <c r="E73" s="43">
        <v>0</v>
      </c>
      <c r="F73" s="79">
        <f>SUM(C73:D73)</f>
        <v>991.82</v>
      </c>
      <c r="G73" s="41">
        <v>56.12</v>
      </c>
      <c r="H73" s="75"/>
      <c r="I73" s="77">
        <f>+C73+D73+G73</f>
        <v>1047.94</v>
      </c>
    </row>
    <row r="74" spans="1:9">
      <c r="A74" s="89" t="s">
        <v>83</v>
      </c>
      <c r="B74" s="3" t="s">
        <v>32</v>
      </c>
      <c r="C74" s="53">
        <v>1106.6199999999999</v>
      </c>
      <c r="D74" s="53">
        <v>120.67</v>
      </c>
      <c r="E74" s="43">
        <v>0</v>
      </c>
      <c r="F74" s="79">
        <f>SUM(C74:D74)</f>
        <v>1227.29</v>
      </c>
      <c r="G74" s="41">
        <v>87.52</v>
      </c>
      <c r="H74" s="75"/>
      <c r="I74" s="77">
        <f>+C74+D74+G74</f>
        <v>1314.81</v>
      </c>
    </row>
    <row r="75" spans="1:9">
      <c r="C75" s="53"/>
      <c r="D75" s="53"/>
      <c r="E75" s="43"/>
      <c r="F75" s="75"/>
      <c r="G75" s="41"/>
      <c r="H75" s="75"/>
      <c r="I75" s="74"/>
    </row>
    <row r="76" spans="1:9">
      <c r="C76" s="53"/>
      <c r="D76" s="53"/>
      <c r="E76" s="43"/>
      <c r="F76" s="75"/>
      <c r="G76" s="41"/>
      <c r="H76" s="75"/>
      <c r="I76" s="74"/>
    </row>
    <row r="77" spans="1:9">
      <c r="A77" s="3" t="s">
        <v>82</v>
      </c>
      <c r="B77" s="3" t="s">
        <v>34</v>
      </c>
      <c r="C77" s="53">
        <v>687.95</v>
      </c>
      <c r="D77" s="53">
        <v>673.19</v>
      </c>
      <c r="E77" s="43">
        <v>0</v>
      </c>
      <c r="F77" s="79">
        <f>SUM(C77:D77)</f>
        <v>1361.14</v>
      </c>
      <c r="G77" s="53">
        <v>79.19</v>
      </c>
      <c r="H77" s="88" t="s">
        <v>37</v>
      </c>
      <c r="I77" s="77">
        <f>+C77+D77+G77</f>
        <v>1440.3300000000002</v>
      </c>
    </row>
    <row r="78" spans="1:9">
      <c r="B78" s="3" t="s">
        <v>32</v>
      </c>
      <c r="C78" s="53">
        <v>1012.48</v>
      </c>
      <c r="D78" s="53">
        <v>217.62</v>
      </c>
      <c r="E78" s="43">
        <v>0</v>
      </c>
      <c r="F78" s="79">
        <f>SUM(C78:D78)</f>
        <v>1230.0999999999999</v>
      </c>
      <c r="G78" s="53">
        <v>102.66</v>
      </c>
      <c r="H78" s="88" t="s">
        <v>37</v>
      </c>
      <c r="I78" s="77">
        <f>+C78+D78+G78</f>
        <v>1332.76</v>
      </c>
    </row>
    <row r="79" spans="1:9">
      <c r="C79" s="53"/>
      <c r="D79" s="53"/>
      <c r="E79" s="43"/>
      <c r="F79" s="75"/>
      <c r="G79" s="41"/>
      <c r="H79" s="75"/>
      <c r="I79" s="74"/>
    </row>
    <row r="80" spans="1:9">
      <c r="C80" s="53"/>
      <c r="D80" s="53"/>
      <c r="E80" s="43"/>
      <c r="F80" s="83"/>
      <c r="G80" s="50"/>
      <c r="H80" s="83"/>
      <c r="I80" s="74"/>
    </row>
    <row r="81" spans="1:9">
      <c r="A81" t="s">
        <v>81</v>
      </c>
      <c r="B81" s="87" t="s">
        <v>30</v>
      </c>
      <c r="C81" s="86">
        <v>0.186</v>
      </c>
      <c r="D81" s="86">
        <v>1.41E-2</v>
      </c>
      <c r="E81" s="85">
        <v>0</v>
      </c>
      <c r="F81" s="85">
        <f>SUM(C81:D81)</f>
        <v>0.2001</v>
      </c>
      <c r="G81" s="86">
        <v>4.0099999999999997E-2</v>
      </c>
      <c r="H81" s="85"/>
      <c r="I81" s="85">
        <f>+C81+D81+G81</f>
        <v>0.2402</v>
      </c>
    </row>
    <row r="82" spans="1:9">
      <c r="A82" t="s">
        <v>102</v>
      </c>
      <c r="B82" s="87" t="s">
        <v>34</v>
      </c>
      <c r="C82" s="86">
        <f>+C81</f>
        <v>0.186</v>
      </c>
      <c r="D82" s="86">
        <f>+D81</f>
        <v>1.41E-2</v>
      </c>
      <c r="E82" s="85"/>
      <c r="F82" s="85">
        <f>+F81</f>
        <v>0.2001</v>
      </c>
      <c r="G82" s="86">
        <f>+G81</f>
        <v>4.0099999999999997E-2</v>
      </c>
      <c r="H82" s="85"/>
      <c r="I82" s="85">
        <f>+C82+D82+G82</f>
        <v>0.2402</v>
      </c>
    </row>
    <row r="83" spans="1:9">
      <c r="A83"/>
      <c r="B83" s="87" t="s">
        <v>32</v>
      </c>
      <c r="C83" s="86">
        <f>+C82</f>
        <v>0.186</v>
      </c>
      <c r="D83" s="86">
        <f>+D82</f>
        <v>1.41E-2</v>
      </c>
      <c r="E83" s="85"/>
      <c r="F83" s="85">
        <f>+F82</f>
        <v>0.2001</v>
      </c>
      <c r="G83" s="86">
        <f>+G82</f>
        <v>4.0099999999999997E-2</v>
      </c>
      <c r="H83" s="85"/>
      <c r="I83" s="85">
        <f>+C83+D83+G83</f>
        <v>0.2402</v>
      </c>
    </row>
    <row r="84" spans="1:9">
      <c r="A84"/>
      <c r="B84" s="87"/>
      <c r="C84" s="86"/>
      <c r="D84" s="86"/>
      <c r="E84" s="85"/>
      <c r="F84" s="85"/>
      <c r="G84" s="86"/>
      <c r="H84" s="85"/>
      <c r="I84" s="85"/>
    </row>
    <row r="85" spans="1:9">
      <c r="A85" s="11" t="s">
        <v>80</v>
      </c>
      <c r="B85" s="5"/>
      <c r="C85" s="53"/>
      <c r="D85" s="53"/>
      <c r="E85" s="43"/>
      <c r="F85" s="83"/>
      <c r="G85" s="50"/>
      <c r="H85" s="83"/>
      <c r="I85" s="84"/>
    </row>
    <row r="86" spans="1:9">
      <c r="A86" s="5"/>
      <c r="B86" s="5"/>
      <c r="C86" s="53"/>
      <c r="D86" s="53"/>
      <c r="E86" s="43"/>
      <c r="F86" s="83"/>
      <c r="G86" s="50"/>
      <c r="H86" s="83"/>
      <c r="I86" s="75"/>
    </row>
    <row r="87" spans="1:9">
      <c r="A87" s="5" t="s">
        <v>79</v>
      </c>
      <c r="B87" s="5" t="s">
        <v>34</v>
      </c>
      <c r="C87" s="53">
        <v>1407.75</v>
      </c>
      <c r="D87" s="53">
        <v>151.13999999999999</v>
      </c>
      <c r="E87" s="43">
        <v>0</v>
      </c>
      <c r="F87" s="79">
        <f>SUM(C87:D87)</f>
        <v>1558.8899999999999</v>
      </c>
      <c r="G87" s="53">
        <v>199.44</v>
      </c>
      <c r="H87" s="78"/>
      <c r="I87" s="77">
        <f>+C87+D87+G87</f>
        <v>1758.33</v>
      </c>
    </row>
    <row r="88" spans="1:9">
      <c r="A88" s="11" t="s">
        <v>78</v>
      </c>
      <c r="B88" s="3" t="s">
        <v>77</v>
      </c>
      <c r="C88" s="53">
        <v>2044.41</v>
      </c>
      <c r="D88" s="53">
        <v>177.32</v>
      </c>
      <c r="E88" s="43">
        <v>0</v>
      </c>
      <c r="F88" s="79">
        <f>SUM(C88:D88)</f>
        <v>2221.73</v>
      </c>
      <c r="G88" s="53">
        <v>233.97</v>
      </c>
      <c r="H88" s="78"/>
      <c r="I88" s="77">
        <f>+C88+D88+G88</f>
        <v>2455.6999999999998</v>
      </c>
    </row>
    <row r="89" spans="1:9">
      <c r="B89" s="3" t="s">
        <v>73</v>
      </c>
      <c r="C89" s="53">
        <v>907.22</v>
      </c>
      <c r="D89" s="53">
        <v>89.41</v>
      </c>
      <c r="E89" s="43">
        <v>0</v>
      </c>
      <c r="F89" s="79">
        <f>SUM(C89:D89)</f>
        <v>996.63</v>
      </c>
      <c r="G89" s="53">
        <v>117.96</v>
      </c>
      <c r="H89" s="78"/>
      <c r="I89" s="77">
        <f>+C89+D89+G89</f>
        <v>1114.5899999999999</v>
      </c>
    </row>
    <row r="90" spans="1:9">
      <c r="C90" s="82"/>
      <c r="D90" s="82"/>
      <c r="E90" s="82"/>
      <c r="F90" s="82"/>
      <c r="G90" s="82"/>
      <c r="H90" s="82"/>
      <c r="I90" s="81"/>
    </row>
    <row r="91" spans="1:9">
      <c r="C91" s="49"/>
      <c r="D91" s="49"/>
      <c r="E91" s="56"/>
      <c r="F91" s="49"/>
      <c r="G91" s="49"/>
      <c r="H91" s="49"/>
      <c r="I91" s="56"/>
    </row>
    <row r="92" spans="1:9">
      <c r="C92" s="49"/>
      <c r="D92" s="49"/>
      <c r="E92" s="56"/>
      <c r="F92" s="49"/>
      <c r="G92" s="49"/>
      <c r="H92" s="49"/>
      <c r="I92" s="56"/>
    </row>
    <row r="93" spans="1:9">
      <c r="A93" s="1" t="s">
        <v>76</v>
      </c>
      <c r="B93" s="76" t="s">
        <v>34</v>
      </c>
      <c r="C93" s="53">
        <v>398.02</v>
      </c>
      <c r="D93" s="53">
        <v>84.29</v>
      </c>
      <c r="E93" s="43">
        <v>0</v>
      </c>
      <c r="F93" s="79">
        <f>SUM(C93:D93)</f>
        <v>482.31</v>
      </c>
      <c r="G93" s="53">
        <v>50.39</v>
      </c>
      <c r="H93" s="78"/>
      <c r="I93" s="77">
        <f>+C93+D93+G93</f>
        <v>532.70000000000005</v>
      </c>
    </row>
    <row r="94" spans="1:9">
      <c r="A94" s="11" t="s">
        <v>75</v>
      </c>
      <c r="B94" s="76" t="s">
        <v>32</v>
      </c>
      <c r="C94" s="53">
        <v>576.45000000000005</v>
      </c>
      <c r="D94" s="53">
        <v>147.81</v>
      </c>
      <c r="E94" s="43">
        <v>0</v>
      </c>
      <c r="F94" s="79">
        <f>SUM(C94:D94)</f>
        <v>724.26</v>
      </c>
      <c r="G94" s="53">
        <v>88.37</v>
      </c>
      <c r="H94" s="78"/>
      <c r="I94" s="77">
        <f>+C94+D94+G94</f>
        <v>812.63</v>
      </c>
    </row>
    <row r="95" spans="1:9">
      <c r="A95" s="76"/>
      <c r="B95" s="80" t="s">
        <v>74</v>
      </c>
      <c r="C95" s="53">
        <v>659.84</v>
      </c>
      <c r="D95" s="53">
        <v>177.5</v>
      </c>
      <c r="E95" s="43">
        <v>0</v>
      </c>
      <c r="F95" s="79">
        <f>SUM(C95:D95)</f>
        <v>837.34</v>
      </c>
      <c r="G95" s="53">
        <v>106.12</v>
      </c>
      <c r="H95" s="78"/>
      <c r="I95" s="77">
        <f>+C95+D95+G95</f>
        <v>943.46</v>
      </c>
    </row>
    <row r="96" spans="1:9">
      <c r="A96" s="76"/>
      <c r="B96" s="80" t="s">
        <v>73</v>
      </c>
      <c r="C96" s="53">
        <v>328.76</v>
      </c>
      <c r="D96" s="53">
        <v>59.63</v>
      </c>
      <c r="E96" s="43">
        <v>0</v>
      </c>
      <c r="F96" s="79">
        <f>SUM(C96:D96)</f>
        <v>388.39</v>
      </c>
      <c r="G96" s="53">
        <v>35.65</v>
      </c>
      <c r="H96" s="78"/>
      <c r="I96" s="77">
        <f>+C96+D96+G96</f>
        <v>424.03999999999996</v>
      </c>
    </row>
    <row r="97" spans="1:9">
      <c r="A97" s="76"/>
      <c r="B97" s="76"/>
      <c r="C97" s="53"/>
      <c r="D97" s="53"/>
      <c r="E97" s="43"/>
      <c r="F97" s="75"/>
      <c r="G97" s="41"/>
      <c r="H97" s="75"/>
      <c r="I97" s="74"/>
    </row>
    <row r="98" spans="1:9">
      <c r="C98" s="49"/>
      <c r="D98" s="49"/>
      <c r="E98" s="56"/>
      <c r="F98" s="49"/>
      <c r="G98" s="49"/>
      <c r="H98" s="49"/>
      <c r="I98" s="56"/>
    </row>
    <row r="99" spans="1:9">
      <c r="C99" s="49"/>
      <c r="D99" s="49"/>
      <c r="E99" s="56"/>
      <c r="F99" s="49"/>
      <c r="G99" s="49"/>
      <c r="H99" s="49"/>
      <c r="I99" s="56"/>
    </row>
    <row r="100" spans="1:9">
      <c r="A100" s="8" t="s">
        <v>72</v>
      </c>
      <c r="C100" s="53"/>
      <c r="D100" s="53"/>
      <c r="E100" s="66"/>
      <c r="F100" s="66"/>
      <c r="G100" s="66"/>
      <c r="H100" s="66"/>
      <c r="I100" s="66"/>
    </row>
    <row r="101" spans="1:9">
      <c r="A101" s="7" t="s">
        <v>71</v>
      </c>
      <c r="C101" s="66"/>
      <c r="D101" s="66"/>
      <c r="E101" s="66"/>
      <c r="F101" s="66"/>
      <c r="G101" s="66"/>
      <c r="H101" s="66"/>
      <c r="I101" s="66"/>
    </row>
    <row r="102" spans="1:9">
      <c r="A102" s="73" t="s">
        <v>70</v>
      </c>
      <c r="C102"/>
      <c r="D102"/>
      <c r="E102"/>
      <c r="F102"/>
      <c r="G102"/>
      <c r="H102"/>
      <c r="I102"/>
    </row>
    <row r="103" spans="1:9">
      <c r="A103" s="8" t="s">
        <v>69</v>
      </c>
      <c r="C103" s="66"/>
      <c r="D103" s="66"/>
      <c r="E103" s="66"/>
      <c r="F103" s="66"/>
      <c r="G103" s="66"/>
      <c r="H103" s="66"/>
      <c r="I103" s="66"/>
    </row>
    <row r="104" spans="1:9">
      <c r="A104" s="8" t="s">
        <v>68</v>
      </c>
      <c r="C104" s="66"/>
      <c r="D104" s="66"/>
      <c r="E104" s="66"/>
      <c r="F104" s="66"/>
      <c r="G104" s="66"/>
      <c r="H104" s="66"/>
      <c r="I104" s="66"/>
    </row>
    <row r="105" spans="1:9">
      <c r="A105" s="2"/>
      <c r="B105" s="5"/>
      <c r="C105" s="72"/>
      <c r="D105" s="72"/>
      <c r="E105" s="71"/>
      <c r="F105" s="70"/>
      <c r="G105" s="64"/>
      <c r="H105" s="66"/>
      <c r="I105" s="69"/>
    </row>
    <row r="106" spans="1:9">
      <c r="A106" s="62"/>
      <c r="B106" s="13"/>
      <c r="C106" s="68"/>
      <c r="D106" s="67"/>
      <c r="E106" s="66"/>
      <c r="F106" s="66"/>
      <c r="G106" s="65"/>
      <c r="H106" s="64"/>
      <c r="I106" s="64"/>
    </row>
    <row r="107" spans="1:9" ht="17">
      <c r="A107" s="62"/>
      <c r="B107" s="63"/>
      <c r="C107"/>
      <c r="D107"/>
      <c r="E107"/>
      <c r="F107"/>
      <c r="G107"/>
      <c r="H107"/>
      <c r="I107"/>
    </row>
    <row r="108" spans="1:9">
      <c r="A108" s="62"/>
      <c r="B108" s="62"/>
      <c r="C108" s="47">
        <v>2012</v>
      </c>
      <c r="D108" s="47"/>
      <c r="E108" s="47"/>
      <c r="F108" s="47"/>
      <c r="G108" s="47"/>
      <c r="H108" s="47"/>
      <c r="I108" s="47"/>
    </row>
    <row r="109" spans="1:9" ht="20">
      <c r="A109" s="28" t="s">
        <v>67</v>
      </c>
      <c r="B109" s="27" t="s">
        <v>6</v>
      </c>
      <c r="C109" s="44" t="s">
        <v>21</v>
      </c>
      <c r="D109" s="44" t="s">
        <v>20</v>
      </c>
      <c r="E109" s="45" t="s">
        <v>19</v>
      </c>
      <c r="F109" s="44" t="s">
        <v>18</v>
      </c>
      <c r="G109" s="44" t="s">
        <v>17</v>
      </c>
      <c r="H109" s="44"/>
      <c r="I109" s="44" t="s">
        <v>16</v>
      </c>
    </row>
    <row r="110" spans="1:9">
      <c r="A110" s="61" t="s">
        <v>66</v>
      </c>
      <c r="B110" s="1" t="s">
        <v>65</v>
      </c>
      <c r="C110" s="53">
        <v>650</v>
      </c>
      <c r="D110" s="53">
        <v>398</v>
      </c>
      <c r="E110" s="43">
        <v>0</v>
      </c>
      <c r="F110" s="42">
        <f>SUM(C110:D110)+E110</f>
        <v>1048</v>
      </c>
      <c r="G110" s="52">
        <v>53.69</v>
      </c>
      <c r="H110" s="55" t="s">
        <v>42</v>
      </c>
      <c r="I110" s="42">
        <f t="shared" ref="I110:I115" si="2">+C110+D110+G110</f>
        <v>1101.69</v>
      </c>
    </row>
    <row r="111" spans="1:9">
      <c r="A111" s="13" t="s">
        <v>64</v>
      </c>
      <c r="B111" s="3" t="s">
        <v>32</v>
      </c>
      <c r="C111" s="53">
        <v>716.34</v>
      </c>
      <c r="D111" s="60">
        <v>200.66</v>
      </c>
      <c r="E111" s="43">
        <v>20</v>
      </c>
      <c r="F111" s="42">
        <f>SUM(C111:D111)+E111</f>
        <v>937</v>
      </c>
      <c r="G111" s="52">
        <v>58.31</v>
      </c>
      <c r="H111" s="51" t="s">
        <v>37</v>
      </c>
      <c r="I111" s="42">
        <f t="shared" si="2"/>
        <v>975.31</v>
      </c>
    </row>
    <row r="112" spans="1:9">
      <c r="A112" s="13" t="s">
        <v>63</v>
      </c>
      <c r="B112" s="3" t="s">
        <v>32</v>
      </c>
      <c r="C112" s="53">
        <v>716.34</v>
      </c>
      <c r="D112" s="60">
        <v>200.66</v>
      </c>
      <c r="E112" s="43">
        <v>20</v>
      </c>
      <c r="F112" s="42">
        <f>SUM(C112:D112)+E112</f>
        <v>937</v>
      </c>
      <c r="G112" s="52">
        <v>58.31</v>
      </c>
      <c r="H112" s="51" t="s">
        <v>37</v>
      </c>
      <c r="I112" s="42">
        <f t="shared" si="2"/>
        <v>975.31</v>
      </c>
    </row>
    <row r="113" spans="1:9">
      <c r="A113" s="13" t="s">
        <v>62</v>
      </c>
      <c r="B113" s="3" t="s">
        <v>32</v>
      </c>
      <c r="C113" s="53">
        <v>740.85</v>
      </c>
      <c r="D113" s="53">
        <v>217.58</v>
      </c>
      <c r="E113" s="43">
        <v>0</v>
      </c>
      <c r="F113" s="42">
        <f>SUM(C113:D113)+E113</f>
        <v>958.43000000000006</v>
      </c>
      <c r="G113" s="52">
        <v>52.85</v>
      </c>
      <c r="H113" s="51" t="s">
        <v>37</v>
      </c>
      <c r="I113" s="42">
        <f t="shared" si="2"/>
        <v>1011.2800000000001</v>
      </c>
    </row>
    <row r="114" spans="1:9">
      <c r="A114" s="13" t="s">
        <v>61</v>
      </c>
      <c r="B114" s="3" t="s">
        <v>32</v>
      </c>
      <c r="C114" s="53">
        <v>664.77</v>
      </c>
      <c r="D114" s="53">
        <v>209.27</v>
      </c>
      <c r="E114" s="43">
        <v>0</v>
      </c>
      <c r="F114" s="42">
        <f>SUM(C114:D114)+E114</f>
        <v>874.04</v>
      </c>
      <c r="G114" s="52">
        <v>49.81</v>
      </c>
      <c r="H114" s="51" t="s">
        <v>37</v>
      </c>
      <c r="I114" s="42">
        <f t="shared" si="2"/>
        <v>923.84999999999991</v>
      </c>
    </row>
    <row r="115" spans="1:9">
      <c r="A115" s="13" t="s">
        <v>60</v>
      </c>
      <c r="B115" s="3" t="s">
        <v>32</v>
      </c>
      <c r="C115" s="41"/>
      <c r="D115" s="41"/>
      <c r="E115" s="56"/>
      <c r="F115" s="42">
        <f>SUM(C115:D115)</f>
        <v>0</v>
      </c>
      <c r="G115" s="56"/>
      <c r="H115" s="56"/>
      <c r="I115" s="56">
        <f t="shared" si="2"/>
        <v>0</v>
      </c>
    </row>
    <row r="116" spans="1:9">
      <c r="C116" s="59"/>
      <c r="D116" s="58"/>
      <c r="E116" s="57"/>
      <c r="F116" s="56"/>
      <c r="G116" s="49"/>
      <c r="H116" s="49"/>
      <c r="I116" s="49"/>
    </row>
    <row r="117" spans="1:9">
      <c r="A117" s="33"/>
      <c r="C117" s="48">
        <f>+C108</f>
        <v>2012</v>
      </c>
      <c r="D117" s="48"/>
      <c r="E117" s="47"/>
      <c r="F117" s="47"/>
      <c r="G117" s="47"/>
      <c r="H117" s="47"/>
      <c r="I117" s="47"/>
    </row>
    <row r="118" spans="1:9" ht="20">
      <c r="A118" s="28" t="s">
        <v>59</v>
      </c>
      <c r="B118" s="27" t="s">
        <v>6</v>
      </c>
      <c r="C118" s="46" t="s">
        <v>21</v>
      </c>
      <c r="D118" s="46" t="s">
        <v>20</v>
      </c>
      <c r="E118" s="45" t="s">
        <v>19</v>
      </c>
      <c r="F118" s="44" t="s">
        <v>18</v>
      </c>
      <c r="G118" s="44" t="s">
        <v>17</v>
      </c>
      <c r="H118" s="44"/>
      <c r="I118" s="44" t="s">
        <v>16</v>
      </c>
    </row>
    <row r="119" spans="1:9">
      <c r="A119" s="13" t="s">
        <v>58</v>
      </c>
      <c r="B119" s="3" t="s">
        <v>32</v>
      </c>
      <c r="C119" s="53">
        <v>858.63</v>
      </c>
      <c r="D119" s="53">
        <v>196.37</v>
      </c>
      <c r="E119" s="43">
        <v>0</v>
      </c>
      <c r="F119" s="42">
        <f>SUM(C119:D119)+E119</f>
        <v>1055</v>
      </c>
      <c r="G119" s="52">
        <v>160.11000000000001</v>
      </c>
      <c r="H119" s="51" t="s">
        <v>37</v>
      </c>
      <c r="I119" s="42">
        <f>+C119+D119+G119</f>
        <v>1215.1100000000001</v>
      </c>
    </row>
    <row r="120" spans="1:9">
      <c r="A120" s="13" t="s">
        <v>57</v>
      </c>
      <c r="B120" s="3" t="s">
        <v>32</v>
      </c>
      <c r="C120" s="53">
        <v>803.35</v>
      </c>
      <c r="D120" s="53">
        <v>337.65</v>
      </c>
      <c r="E120" s="43">
        <v>175</v>
      </c>
      <c r="F120" s="42">
        <f>SUM(C120:D120)+E120</f>
        <v>1316</v>
      </c>
      <c r="G120" s="52">
        <v>274.70999999999998</v>
      </c>
      <c r="H120" s="51" t="s">
        <v>37</v>
      </c>
      <c r="I120" s="42">
        <f>+C120+D120+G120</f>
        <v>1415.71</v>
      </c>
    </row>
    <row r="121" spans="1:9">
      <c r="A121" s="13" t="s">
        <v>56</v>
      </c>
      <c r="B121" s="3" t="s">
        <v>32</v>
      </c>
      <c r="C121" s="53">
        <v>594.48</v>
      </c>
      <c r="D121" s="53">
        <v>180.52</v>
      </c>
      <c r="E121" s="43">
        <v>0</v>
      </c>
      <c r="F121" s="42">
        <f>SUM(C121:D121)+E121</f>
        <v>775</v>
      </c>
      <c r="G121" s="52">
        <v>113.96</v>
      </c>
      <c r="H121" s="51" t="s">
        <v>37</v>
      </c>
      <c r="I121" s="42">
        <f>+C121+D121+G121</f>
        <v>888.96</v>
      </c>
    </row>
    <row r="122" spans="1:9">
      <c r="A122" s="13" t="s">
        <v>55</v>
      </c>
      <c r="B122" s="3" t="s">
        <v>32</v>
      </c>
      <c r="C122" s="53">
        <v>695.09</v>
      </c>
      <c r="D122" s="53">
        <v>207.91</v>
      </c>
      <c r="E122" s="43">
        <v>0</v>
      </c>
      <c r="F122" s="42">
        <f>SUM(C122:D122)+E122</f>
        <v>903</v>
      </c>
      <c r="G122" s="52">
        <v>99.46</v>
      </c>
      <c r="H122" s="51" t="s">
        <v>37</v>
      </c>
      <c r="I122" s="42">
        <f>+C122+D122+G122</f>
        <v>1002.46</v>
      </c>
    </row>
    <row r="123" spans="1:9">
      <c r="A123" s="13" t="s">
        <v>54</v>
      </c>
      <c r="B123" s="3" t="s">
        <v>32</v>
      </c>
      <c r="C123" s="53">
        <v>819.85</v>
      </c>
      <c r="D123" s="53">
        <v>308.22000000000003</v>
      </c>
      <c r="E123" s="43">
        <v>0</v>
      </c>
      <c r="F123" s="42">
        <f>SUM(C123:D123)+E123</f>
        <v>1128.0700000000002</v>
      </c>
      <c r="G123" s="52">
        <v>99.99</v>
      </c>
      <c r="H123" s="51" t="s">
        <v>37</v>
      </c>
      <c r="I123" s="42">
        <f>+C123+D123+G123</f>
        <v>1228.0600000000002</v>
      </c>
    </row>
    <row r="124" spans="1:9">
      <c r="C124" s="50"/>
      <c r="D124" s="50"/>
      <c r="E124" s="49"/>
      <c r="F124" s="49"/>
      <c r="G124" s="49"/>
      <c r="H124" s="49"/>
      <c r="I124" s="49"/>
    </row>
    <row r="125" spans="1:9">
      <c r="A125" s="33"/>
      <c r="C125" s="48">
        <f>+C117</f>
        <v>2012</v>
      </c>
      <c r="D125" s="48"/>
      <c r="E125" s="47"/>
      <c r="F125" s="47"/>
      <c r="G125" s="47"/>
      <c r="H125" s="47"/>
      <c r="I125" s="47"/>
    </row>
    <row r="126" spans="1:9" ht="20">
      <c r="A126" s="28" t="s">
        <v>53</v>
      </c>
      <c r="B126" s="27" t="s">
        <v>6</v>
      </c>
      <c r="C126" s="46" t="s">
        <v>21</v>
      </c>
      <c r="D126" s="46" t="s">
        <v>20</v>
      </c>
      <c r="E126" s="45" t="s">
        <v>19</v>
      </c>
      <c r="F126" s="44" t="s">
        <v>18</v>
      </c>
      <c r="G126" s="44" t="s">
        <v>17</v>
      </c>
      <c r="H126" s="44"/>
      <c r="I126" s="44" t="s">
        <v>16</v>
      </c>
    </row>
    <row r="127" spans="1:9">
      <c r="A127" s="13" t="s">
        <v>52</v>
      </c>
      <c r="B127" s="3" t="s">
        <v>32</v>
      </c>
      <c r="C127" s="53">
        <v>842.07</v>
      </c>
      <c r="D127" s="53">
        <v>213.93</v>
      </c>
      <c r="E127" s="43">
        <v>0</v>
      </c>
      <c r="F127" s="42">
        <f t="shared" ref="F127:F134" si="3">SUM(C127:D127)+E127</f>
        <v>1056</v>
      </c>
      <c r="G127" s="52">
        <v>125.51</v>
      </c>
      <c r="H127" s="51" t="s">
        <v>37</v>
      </c>
      <c r="I127" s="42">
        <f t="shared" ref="I127:I134" si="4">+C127+D127+G127</f>
        <v>1181.51</v>
      </c>
    </row>
    <row r="128" spans="1:9">
      <c r="A128" s="13" t="s">
        <v>51</v>
      </c>
      <c r="B128" s="3" t="s">
        <v>31</v>
      </c>
      <c r="C128" s="53">
        <f>980.48-26.54</f>
        <v>953.94</v>
      </c>
      <c r="D128" s="53">
        <v>346.06</v>
      </c>
      <c r="E128" s="43">
        <v>0</v>
      </c>
      <c r="F128" s="42">
        <f t="shared" si="3"/>
        <v>1300</v>
      </c>
      <c r="G128" s="52">
        <v>144.24202224904664</v>
      </c>
      <c r="H128" s="51" t="s">
        <v>37</v>
      </c>
      <c r="I128" s="42">
        <f t="shared" si="4"/>
        <v>1444.2420222490466</v>
      </c>
    </row>
    <row r="129" spans="1:9">
      <c r="A129" s="13" t="s">
        <v>50</v>
      </c>
      <c r="B129" s="3" t="s">
        <v>32</v>
      </c>
      <c r="C129" s="53">
        <v>1127.07</v>
      </c>
      <c r="D129" s="53">
        <v>334.7</v>
      </c>
      <c r="E129" s="43">
        <v>0</v>
      </c>
      <c r="F129" s="42">
        <f t="shared" si="3"/>
        <v>1461.77</v>
      </c>
      <c r="G129" s="52">
        <v>192.02</v>
      </c>
      <c r="H129" s="55" t="s">
        <v>42</v>
      </c>
      <c r="I129" s="42">
        <f t="shared" si="4"/>
        <v>1653.79</v>
      </c>
    </row>
    <row r="130" spans="1:9">
      <c r="A130" s="13" t="s">
        <v>49</v>
      </c>
      <c r="B130" s="3" t="s">
        <v>32</v>
      </c>
      <c r="C130" s="53">
        <v>672.43</v>
      </c>
      <c r="D130" s="53">
        <v>174.51</v>
      </c>
      <c r="E130" s="43">
        <v>0</v>
      </c>
      <c r="F130" s="42">
        <f t="shared" si="3"/>
        <v>846.93999999999994</v>
      </c>
      <c r="G130" s="52">
        <v>115.97</v>
      </c>
      <c r="H130" s="51" t="s">
        <v>37</v>
      </c>
      <c r="I130" s="42">
        <f t="shared" si="4"/>
        <v>962.91</v>
      </c>
    </row>
    <row r="131" spans="1:9">
      <c r="A131" s="13" t="s">
        <v>48</v>
      </c>
      <c r="B131" s="3" t="s">
        <v>31</v>
      </c>
      <c r="C131" s="53">
        <v>1300.49</v>
      </c>
      <c r="D131" s="53">
        <v>307.51</v>
      </c>
      <c r="E131" s="43">
        <v>0</v>
      </c>
      <c r="F131" s="42">
        <f t="shared" si="3"/>
        <v>1608</v>
      </c>
      <c r="G131" s="52">
        <v>194.45768641653501</v>
      </c>
      <c r="H131" s="55" t="s">
        <v>42</v>
      </c>
      <c r="I131" s="42">
        <f t="shared" si="4"/>
        <v>1802.4576864165351</v>
      </c>
    </row>
    <row r="132" spans="1:9">
      <c r="A132" s="13" t="s">
        <v>47</v>
      </c>
      <c r="B132" s="3" t="s">
        <v>32</v>
      </c>
      <c r="C132" s="53">
        <v>653.85</v>
      </c>
      <c r="D132" s="53">
        <v>231.15</v>
      </c>
      <c r="E132" s="43"/>
      <c r="F132" s="42">
        <f t="shared" si="3"/>
        <v>885</v>
      </c>
      <c r="G132" s="52">
        <v>27.58</v>
      </c>
      <c r="H132" s="55" t="s">
        <v>42</v>
      </c>
      <c r="I132" s="42">
        <f t="shared" si="4"/>
        <v>912.58</v>
      </c>
    </row>
    <row r="133" spans="1:9">
      <c r="A133" s="13" t="s">
        <v>46</v>
      </c>
      <c r="B133" s="3" t="s">
        <v>32</v>
      </c>
      <c r="C133" s="53">
        <v>654.86</v>
      </c>
      <c r="D133" s="53">
        <v>217.14</v>
      </c>
      <c r="E133" s="43">
        <v>0</v>
      </c>
      <c r="F133" s="42">
        <f t="shared" si="3"/>
        <v>872</v>
      </c>
      <c r="G133" s="52">
        <v>123.19</v>
      </c>
      <c r="H133" s="51" t="s">
        <v>37</v>
      </c>
      <c r="I133" s="42">
        <f t="shared" si="4"/>
        <v>995.19</v>
      </c>
    </row>
    <row r="134" spans="1:9">
      <c r="A134" s="13" t="s">
        <v>45</v>
      </c>
      <c r="B134" s="3" t="s">
        <v>32</v>
      </c>
      <c r="C134" s="53">
        <v>648.30999999999995</v>
      </c>
      <c r="D134" s="53">
        <v>239.69</v>
      </c>
      <c r="E134" s="43">
        <v>0</v>
      </c>
      <c r="F134" s="42">
        <f t="shared" si="3"/>
        <v>888</v>
      </c>
      <c r="G134" s="52">
        <v>106.88</v>
      </c>
      <c r="H134" s="51" t="s">
        <v>37</v>
      </c>
      <c r="I134" s="42">
        <f t="shared" si="4"/>
        <v>994.88</v>
      </c>
    </row>
    <row r="135" spans="1:9">
      <c r="C135" s="41"/>
      <c r="D135" s="41"/>
      <c r="E135" s="56"/>
      <c r="F135" s="49"/>
      <c r="G135" s="56"/>
      <c r="H135" s="56"/>
      <c r="I135" s="56"/>
    </row>
    <row r="136" spans="1:9">
      <c r="A136" s="33"/>
      <c r="C136" s="48">
        <f>+C125</f>
        <v>2012</v>
      </c>
      <c r="D136" s="48"/>
      <c r="E136" s="47"/>
      <c r="F136" s="47"/>
      <c r="G136" s="47"/>
      <c r="H136" s="47"/>
      <c r="I136" s="47"/>
    </row>
    <row r="137" spans="1:9" ht="20">
      <c r="A137" s="28" t="s">
        <v>44</v>
      </c>
      <c r="B137" s="27" t="s">
        <v>6</v>
      </c>
      <c r="C137" s="46" t="s">
        <v>21</v>
      </c>
      <c r="D137" s="46" t="s">
        <v>20</v>
      </c>
      <c r="E137" s="45" t="s">
        <v>19</v>
      </c>
      <c r="F137" s="44" t="s">
        <v>18</v>
      </c>
      <c r="G137" s="44" t="s">
        <v>17</v>
      </c>
      <c r="H137" s="44"/>
      <c r="I137" s="44" t="s">
        <v>16</v>
      </c>
    </row>
    <row r="138" spans="1:9">
      <c r="A138" s="13" t="s">
        <v>43</v>
      </c>
      <c r="B138" s="3" t="s">
        <v>38</v>
      </c>
      <c r="C138" s="53">
        <v>590.41999999999996</v>
      </c>
      <c r="D138" s="53">
        <v>217.53</v>
      </c>
      <c r="E138" s="43">
        <v>0</v>
      </c>
      <c r="F138" s="42">
        <f>SUM(C138:D138)+E138</f>
        <v>807.94999999999993</v>
      </c>
      <c r="G138" s="52">
        <v>58.88</v>
      </c>
      <c r="H138" s="55" t="s">
        <v>42</v>
      </c>
      <c r="I138" s="42">
        <f>+C138+D138+G138</f>
        <v>866.82999999999993</v>
      </c>
    </row>
    <row r="139" spans="1:9">
      <c r="C139" s="54" t="s">
        <v>41</v>
      </c>
      <c r="D139" s="50"/>
      <c r="E139" s="49"/>
      <c r="F139" s="49"/>
      <c r="G139" s="49"/>
      <c r="H139" s="49"/>
      <c r="I139" s="49"/>
    </row>
    <row r="140" spans="1:9">
      <c r="A140" s="33"/>
      <c r="C140" s="48">
        <f>+C136</f>
        <v>2012</v>
      </c>
      <c r="D140" s="48"/>
      <c r="E140" s="47"/>
      <c r="F140" s="47"/>
      <c r="G140" s="47"/>
      <c r="H140" s="47"/>
      <c r="I140" s="47"/>
    </row>
    <row r="141" spans="1:9" ht="20">
      <c r="A141" s="28" t="s">
        <v>40</v>
      </c>
      <c r="B141" s="27" t="s">
        <v>6</v>
      </c>
      <c r="C141" s="46" t="s">
        <v>21</v>
      </c>
      <c r="D141" s="46" t="s">
        <v>20</v>
      </c>
      <c r="E141" s="45" t="s">
        <v>19</v>
      </c>
      <c r="F141" s="44" t="s">
        <v>18</v>
      </c>
      <c r="G141" s="44" t="s">
        <v>17</v>
      </c>
      <c r="H141" s="44"/>
      <c r="I141" s="44" t="s">
        <v>16</v>
      </c>
    </row>
    <row r="142" spans="1:9">
      <c r="A142" s="13" t="s">
        <v>39</v>
      </c>
      <c r="B142" s="3" t="s">
        <v>38</v>
      </c>
      <c r="C142" s="53">
        <v>746.62</v>
      </c>
      <c r="D142" s="53">
        <v>302.82</v>
      </c>
      <c r="E142" s="43">
        <v>0</v>
      </c>
      <c r="F142" s="42">
        <f>SUM(C142:D142)+E142</f>
        <v>1049.44</v>
      </c>
      <c r="G142" s="52">
        <v>81.73</v>
      </c>
      <c r="H142" s="51" t="s">
        <v>37</v>
      </c>
      <c r="I142" s="42">
        <f>+C142+D142+G142</f>
        <v>1131.17</v>
      </c>
    </row>
    <row r="143" spans="1:9">
      <c r="C143" s="50"/>
      <c r="D143" s="50"/>
      <c r="E143" s="49"/>
      <c r="F143" s="49"/>
      <c r="G143" s="49"/>
      <c r="H143" s="49"/>
      <c r="I143" s="49"/>
    </row>
    <row r="144" spans="1:9">
      <c r="A144" s="33"/>
      <c r="C144" s="48">
        <f>+C140</f>
        <v>2012</v>
      </c>
      <c r="D144" s="48"/>
      <c r="E144" s="47"/>
      <c r="F144" s="47"/>
      <c r="G144" s="47"/>
      <c r="H144" s="47"/>
      <c r="I144" s="47"/>
    </row>
    <row r="145" spans="1:9" ht="20">
      <c r="A145" s="28" t="s">
        <v>36</v>
      </c>
      <c r="B145" s="27" t="s">
        <v>6</v>
      </c>
      <c r="C145" s="46" t="s">
        <v>21</v>
      </c>
      <c r="D145" s="46" t="s">
        <v>20</v>
      </c>
      <c r="E145" s="45" t="s">
        <v>19</v>
      </c>
      <c r="F145" s="44" t="s">
        <v>18</v>
      </c>
      <c r="G145" s="44" t="s">
        <v>17</v>
      </c>
      <c r="H145" s="44"/>
      <c r="I145" s="44" t="s">
        <v>16</v>
      </c>
    </row>
    <row r="146" spans="1:9">
      <c r="A146" s="13" t="s">
        <v>35</v>
      </c>
      <c r="B146" s="3" t="s">
        <v>34</v>
      </c>
      <c r="C146" s="41">
        <v>1201.57</v>
      </c>
      <c r="D146" s="41">
        <v>336.18</v>
      </c>
      <c r="E146" s="43">
        <v>0</v>
      </c>
      <c r="F146" s="42">
        <f>SUM(C146:D146)+E146</f>
        <v>1537.75</v>
      </c>
      <c r="G146" s="41">
        <v>60.15</v>
      </c>
      <c r="H146" s="10"/>
      <c r="I146" s="12">
        <f>+C146+D146+G146</f>
        <v>1597.9</v>
      </c>
    </row>
    <row r="147" spans="1:9">
      <c r="A147" s="13" t="s">
        <v>33</v>
      </c>
      <c r="B147" s="3" t="s">
        <v>32</v>
      </c>
      <c r="C147" s="41">
        <v>1579.97</v>
      </c>
      <c r="D147" s="41">
        <v>480.06</v>
      </c>
      <c r="E147" s="43">
        <v>0</v>
      </c>
      <c r="F147" s="42">
        <f>SUM(C147:D147)+E147</f>
        <v>2060.0300000000002</v>
      </c>
      <c r="G147" s="41">
        <v>85.9</v>
      </c>
      <c r="H147" s="10"/>
      <c r="I147" s="12">
        <f>+C147+D147+G147</f>
        <v>2145.9300000000003</v>
      </c>
    </row>
    <row r="148" spans="1:9">
      <c r="B148" s="3" t="s">
        <v>31</v>
      </c>
      <c r="C148" s="41">
        <v>1945.03</v>
      </c>
      <c r="D148" s="41">
        <v>618.87</v>
      </c>
      <c r="E148" s="43">
        <v>0</v>
      </c>
      <c r="F148" s="42">
        <f>SUM(C148:D148)+E148</f>
        <v>2563.9</v>
      </c>
      <c r="G148" s="41">
        <v>110.73</v>
      </c>
      <c r="H148" s="10"/>
      <c r="I148" s="12">
        <f>+C148+D148+G148</f>
        <v>2674.63</v>
      </c>
    </row>
    <row r="149" spans="1:9">
      <c r="B149" s="3" t="s">
        <v>30</v>
      </c>
      <c r="C149" s="41">
        <v>811.04</v>
      </c>
      <c r="D149" s="41">
        <v>187.69</v>
      </c>
      <c r="E149" s="43">
        <v>0</v>
      </c>
      <c r="F149" s="42">
        <f>SUM(C149:D149)+E149</f>
        <v>998.73</v>
      </c>
      <c r="G149" s="41">
        <v>33.58</v>
      </c>
      <c r="H149" s="10"/>
      <c r="I149" s="12">
        <f>+C149+D149+G149</f>
        <v>1032.31</v>
      </c>
    </row>
    <row r="150" spans="1:9">
      <c r="C150" s="40"/>
      <c r="D150" s="40"/>
      <c r="E150" s="10"/>
      <c r="G150" s="10"/>
      <c r="H150" s="10"/>
      <c r="I150" s="10"/>
    </row>
    <row r="151" spans="1:9">
      <c r="A151" s="33"/>
      <c r="C151" s="39">
        <f>+C144</f>
        <v>2012</v>
      </c>
      <c r="D151" s="39"/>
      <c r="E151" s="38"/>
      <c r="F151" s="38"/>
      <c r="G151" s="38"/>
      <c r="H151" s="38"/>
      <c r="I151" s="38"/>
    </row>
    <row r="152" spans="1:9" ht="20">
      <c r="A152" s="28" t="s">
        <v>22</v>
      </c>
      <c r="B152" s="27" t="s">
        <v>6</v>
      </c>
      <c r="C152" s="26" t="s">
        <v>21</v>
      </c>
      <c r="D152" s="26" t="s">
        <v>20</v>
      </c>
      <c r="E152" s="25" t="s">
        <v>19</v>
      </c>
      <c r="F152" s="24" t="s">
        <v>18</v>
      </c>
      <c r="G152" s="24" t="s">
        <v>17</v>
      </c>
      <c r="H152" s="24"/>
      <c r="I152" s="24" t="s">
        <v>16</v>
      </c>
    </row>
    <row r="153" spans="1:9">
      <c r="A153" s="13" t="s">
        <v>29</v>
      </c>
      <c r="B153" s="37" t="s">
        <v>28</v>
      </c>
      <c r="C153" s="34">
        <v>822.58</v>
      </c>
      <c r="D153" s="34">
        <v>142.94999999999999</v>
      </c>
      <c r="E153" s="36">
        <v>0</v>
      </c>
      <c r="F153" s="19">
        <f>SUM(C153:D153)+E153</f>
        <v>965.53</v>
      </c>
      <c r="G153" s="34">
        <v>54.6</v>
      </c>
      <c r="H153" s="18"/>
      <c r="I153" s="19">
        <f>+C153+D153+G153</f>
        <v>1020.13</v>
      </c>
    </row>
    <row r="154" spans="1:9">
      <c r="A154" s="13"/>
      <c r="B154" s="37" t="s">
        <v>27</v>
      </c>
      <c r="C154" s="34">
        <v>951.68</v>
      </c>
      <c r="D154" s="34">
        <v>179.2</v>
      </c>
      <c r="E154" s="36">
        <v>0</v>
      </c>
      <c r="F154" s="19">
        <f>SUM(C154:D154)+E154</f>
        <v>1130.8799999999999</v>
      </c>
      <c r="G154" s="34">
        <v>68.459999999999994</v>
      </c>
      <c r="H154" s="18"/>
      <c r="I154" s="19">
        <f>+C154+D154+G154</f>
        <v>1199.3399999999999</v>
      </c>
    </row>
    <row r="155" spans="1:9">
      <c r="B155" s="37" t="s">
        <v>26</v>
      </c>
      <c r="C155" s="34">
        <v>965.88</v>
      </c>
      <c r="D155" s="34">
        <v>183.2</v>
      </c>
      <c r="E155" s="36">
        <v>0</v>
      </c>
      <c r="F155" s="19">
        <f>SUM(C155:D155)+E155</f>
        <v>1149.08</v>
      </c>
      <c r="G155" s="34">
        <v>69.98</v>
      </c>
      <c r="H155" s="18"/>
      <c r="I155" s="19">
        <f>+C155+D155+G155</f>
        <v>1219.06</v>
      </c>
    </row>
    <row r="156" spans="1:9">
      <c r="B156" s="37" t="s">
        <v>25</v>
      </c>
      <c r="C156" s="34">
        <v>1000.66</v>
      </c>
      <c r="D156" s="34">
        <v>192.96</v>
      </c>
      <c r="E156" s="36">
        <v>0</v>
      </c>
      <c r="F156" s="19">
        <f>SUM(C156:D156)+E156</f>
        <v>1193.6199999999999</v>
      </c>
      <c r="G156" s="34">
        <v>73.709999999999994</v>
      </c>
      <c r="H156" s="18"/>
      <c r="I156" s="19">
        <f>+C156+D156+G156</f>
        <v>1267.33</v>
      </c>
    </row>
    <row r="157" spans="1:9">
      <c r="B157" s="37" t="s">
        <v>24</v>
      </c>
      <c r="C157" s="34">
        <v>1101.81</v>
      </c>
      <c r="D157" s="34">
        <v>221.38</v>
      </c>
      <c r="E157" s="36">
        <v>0</v>
      </c>
      <c r="F157" s="19">
        <f>SUM(C157:D157)+E157</f>
        <v>1323.19</v>
      </c>
      <c r="G157" s="34">
        <v>84.57</v>
      </c>
      <c r="H157" s="18"/>
      <c r="I157" s="19">
        <f>+C157+D157+G157</f>
        <v>1407.76</v>
      </c>
    </row>
    <row r="158" spans="1:9">
      <c r="A158" s="35" t="s">
        <v>23</v>
      </c>
      <c r="C158" s="34"/>
      <c r="D158" s="34"/>
      <c r="E158" s="18"/>
      <c r="F158" s="2"/>
      <c r="G158" s="18"/>
      <c r="H158" s="18"/>
      <c r="I158" s="18"/>
    </row>
    <row r="159" spans="1:9">
      <c r="A159" s="33"/>
      <c r="C159" s="32"/>
      <c r="D159" s="32"/>
      <c r="F159" s="31"/>
      <c r="H159" s="2"/>
      <c r="I159" s="2"/>
    </row>
    <row r="160" spans="1:9">
      <c r="C160" s="30">
        <f>+C151</f>
        <v>2012</v>
      </c>
      <c r="D160" s="30"/>
      <c r="E160" s="29"/>
      <c r="F160" s="29"/>
      <c r="G160" s="29"/>
      <c r="H160" s="29"/>
      <c r="I160" s="29"/>
    </row>
    <row r="161" spans="1:9" ht="20">
      <c r="A161" s="28" t="s">
        <v>22</v>
      </c>
      <c r="B161" s="27" t="s">
        <v>6</v>
      </c>
      <c r="C161" s="26" t="s">
        <v>21</v>
      </c>
      <c r="D161" s="26" t="s">
        <v>20</v>
      </c>
      <c r="E161" s="25" t="s">
        <v>19</v>
      </c>
      <c r="F161" s="24" t="s">
        <v>18</v>
      </c>
      <c r="G161" s="24" t="s">
        <v>17</v>
      </c>
      <c r="H161" s="24"/>
      <c r="I161" s="24" t="s">
        <v>16</v>
      </c>
    </row>
    <row r="162" spans="1:9">
      <c r="A162" s="13" t="s">
        <v>15</v>
      </c>
      <c r="B162" s="23" t="s">
        <v>14</v>
      </c>
      <c r="C162" s="22">
        <v>13033.27</v>
      </c>
      <c r="D162" s="22">
        <v>1910.06</v>
      </c>
      <c r="E162" s="21" t="s">
        <v>9</v>
      </c>
      <c r="F162" s="19">
        <f>SUM(C162:D162)</f>
        <v>14943.33</v>
      </c>
      <c r="G162" s="20" t="s">
        <v>8</v>
      </c>
      <c r="H162" s="18"/>
      <c r="I162" s="19">
        <f>+F162</f>
        <v>14943.33</v>
      </c>
    </row>
    <row r="163" spans="1:9">
      <c r="A163" s="13"/>
      <c r="B163" s="23" t="s">
        <v>13</v>
      </c>
      <c r="C163" s="22">
        <v>11400.16</v>
      </c>
      <c r="D163" s="22">
        <v>1664.41</v>
      </c>
      <c r="E163" s="21" t="s">
        <v>9</v>
      </c>
      <c r="F163" s="19">
        <f>SUM(C163:D163)</f>
        <v>13064.57</v>
      </c>
      <c r="G163" s="20" t="s">
        <v>8</v>
      </c>
      <c r="H163" s="18"/>
      <c r="I163" s="19">
        <f>+F163</f>
        <v>13064.57</v>
      </c>
    </row>
    <row r="164" spans="1:9">
      <c r="A164" s="13"/>
      <c r="B164" s="23" t="s">
        <v>12</v>
      </c>
      <c r="C164" s="22">
        <v>9024.73</v>
      </c>
      <c r="D164" s="22">
        <v>1307.1199999999999</v>
      </c>
      <c r="E164" s="21" t="s">
        <v>9</v>
      </c>
      <c r="F164" s="19">
        <f>SUM(C164:D164)</f>
        <v>10331.849999999999</v>
      </c>
      <c r="G164" s="20" t="s">
        <v>8</v>
      </c>
      <c r="H164" s="18"/>
      <c r="I164" s="19">
        <f>+F164</f>
        <v>10331.849999999999</v>
      </c>
    </row>
    <row r="165" spans="1:9">
      <c r="A165" s="13"/>
      <c r="B165" s="23" t="s">
        <v>11</v>
      </c>
      <c r="C165" s="22">
        <v>8470.4599999999991</v>
      </c>
      <c r="D165" s="22">
        <v>1223.75</v>
      </c>
      <c r="E165" s="21" t="s">
        <v>9</v>
      </c>
      <c r="F165" s="19">
        <f>SUM(C165:D165)</f>
        <v>9694.2099999999991</v>
      </c>
      <c r="G165" s="20" t="s">
        <v>8</v>
      </c>
      <c r="H165" s="18"/>
      <c r="I165" s="19">
        <f>+F165</f>
        <v>9694.2099999999991</v>
      </c>
    </row>
    <row r="166" spans="1:9">
      <c r="A166" s="13"/>
      <c r="B166" s="23" t="s">
        <v>10</v>
      </c>
      <c r="C166" s="22">
        <v>15022.69</v>
      </c>
      <c r="D166" s="22">
        <v>2209.3000000000002</v>
      </c>
      <c r="E166" s="21" t="s">
        <v>9</v>
      </c>
      <c r="F166" s="19">
        <f>SUM(C166:D166)</f>
        <v>17231.990000000002</v>
      </c>
      <c r="G166" s="20" t="s">
        <v>8</v>
      </c>
      <c r="H166" s="18"/>
      <c r="I166" s="19">
        <f>+F166</f>
        <v>17231.990000000002</v>
      </c>
    </row>
    <row r="167" spans="1:9">
      <c r="A167" s="13"/>
      <c r="B167" s="5"/>
      <c r="C167" s="18"/>
      <c r="D167" s="18"/>
      <c r="E167" s="18"/>
      <c r="F167" s="18"/>
      <c r="G167" s="17"/>
      <c r="H167" s="17"/>
      <c r="I167" s="17"/>
    </row>
    <row r="168" spans="1:9">
      <c r="A168" s="13"/>
      <c r="B168" s="5"/>
      <c r="C168" s="1"/>
      <c r="D168" s="1"/>
      <c r="E168" s="1"/>
      <c r="F168" s="10"/>
      <c r="G168" s="1"/>
    </row>
    <row r="169" spans="1:9">
      <c r="A169" s="16" t="s">
        <v>7</v>
      </c>
      <c r="B169" s="15" t="s">
        <v>6</v>
      </c>
      <c r="C169" s="1"/>
      <c r="D169" s="1"/>
      <c r="E169" s="1"/>
      <c r="F169" s="14"/>
      <c r="G169" s="1"/>
    </row>
    <row r="170" spans="1:9">
      <c r="A170" s="13" t="s">
        <v>5</v>
      </c>
      <c r="B170" s="5" t="s">
        <v>4</v>
      </c>
      <c r="C170" s="1"/>
      <c r="D170" s="1"/>
      <c r="E170" s="1"/>
      <c r="F170" s="12"/>
      <c r="G170" s="1"/>
    </row>
    <row r="171" spans="1:9">
      <c r="A171" s="5"/>
      <c r="B171" s="5" t="s">
        <v>3</v>
      </c>
      <c r="C171" s="1"/>
      <c r="D171" s="1"/>
      <c r="E171" s="1"/>
      <c r="F171" s="12"/>
      <c r="G171" s="1"/>
    </row>
    <row r="172" spans="1:9">
      <c r="A172" s="11" t="s">
        <v>2</v>
      </c>
      <c r="B172" s="5"/>
      <c r="C172" s="10"/>
      <c r="D172" s="10"/>
      <c r="E172" s="10"/>
      <c r="G172" s="1"/>
      <c r="I172" s="10"/>
    </row>
    <row r="173" spans="1:9">
      <c r="A173" s="5"/>
      <c r="B173" s="5"/>
      <c r="C173" s="1"/>
      <c r="D173" s="1"/>
      <c r="E173" s="1"/>
      <c r="G173" s="1"/>
    </row>
    <row r="174" spans="1:9">
      <c r="A174" s="5"/>
      <c r="B174" s="5"/>
      <c r="C174" s="1"/>
      <c r="D174" s="1"/>
      <c r="E174" s="1"/>
      <c r="G174" s="1"/>
    </row>
    <row r="175" spans="1:9">
      <c r="A175" s="5"/>
      <c r="B175" s="5"/>
      <c r="C175" s="1"/>
      <c r="D175" s="9"/>
      <c r="E175" s="1"/>
      <c r="G175" s="1"/>
    </row>
    <row r="176" spans="1:9">
      <c r="A176" s="8" t="s">
        <v>1</v>
      </c>
      <c r="B176" s="5"/>
      <c r="C176" s="1"/>
      <c r="D176" s="1"/>
      <c r="E176" s="1"/>
      <c r="G176" s="1"/>
    </row>
    <row r="177" spans="1:9">
      <c r="A177" s="8" t="s">
        <v>0</v>
      </c>
      <c r="B177" s="8"/>
      <c r="C177" s="7"/>
      <c r="D177" s="7"/>
      <c r="E177" s="7"/>
      <c r="F177" s="6"/>
      <c r="G177" s="7"/>
      <c r="H177" s="6"/>
      <c r="I177" s="6"/>
    </row>
    <row r="178" spans="1:9">
      <c r="A178" s="5"/>
      <c r="B178" s="5"/>
      <c r="H178" s="4"/>
      <c r="I178" s="4"/>
    </row>
  </sheetData>
  <mergeCells count="1">
    <mergeCell ref="A1:I2"/>
  </mergeCells>
  <pageMargins left="0.7" right="0.7" top="0.75" bottom="0.75" header="0.3" footer="0.3"/>
  <ignoredErrors>
    <ignoredError sqref="F5:F19 F82 F21:F61 F87:F96" formulaRange="1"/>
    <ignoredError sqref="F62:F64 F73:F81 F20" formula="1" formulaRange="1"/>
    <ignoredError sqref="F65:F71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Hilton Hotels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krand</dc:creator>
  <cp:lastModifiedBy>David Van Norman</cp:lastModifiedBy>
  <dcterms:created xsi:type="dcterms:W3CDTF">2012-01-13T19:39:13Z</dcterms:created>
  <dcterms:modified xsi:type="dcterms:W3CDTF">2012-01-29T22:03:21Z</dcterms:modified>
</cp:coreProperties>
</file>